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6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</numCache>
            </numRef>
          </val>
        </ser>
        <marker val="1"/>
        <axId val="93333376"/>
        <axId val="100909056"/>
      </lineChart>
      <dateAx>
        <axId val="9333337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100909056"/>
        <crosses val="autoZero"/>
        <lblOffset val="100"/>
      </dateAx>
      <valAx>
        <axId val="10090905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9333337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workbookViewId="0">
      <selection activeCell="C11" sqref="C1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2246.478199048734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0.00631881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0.10758759</v>
      </c>
      <c r="C35" s="57">
        <f>(D35/B35)</f>
        <v/>
      </c>
      <c r="D35" s="23" t="n">
        <v>175.68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0.02209742</v>
      </c>
      <c r="C36" s="57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0.05015091</v>
      </c>
      <c r="C40" s="57">
        <f>(D40/B40)</f>
        <v/>
      </c>
      <c r="D40" s="23" t="n">
        <v>91.25</v>
      </c>
      <c r="E40" t="inlineStr">
        <is>
          <t>DCA3</t>
        </is>
      </c>
    </row>
    <row r="41">
      <c r="F41" t="inlineStr">
        <is>
          <t>Moy</t>
        </is>
      </c>
      <c r="G41" s="57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1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1.663272597346428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0.57281596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9.834527907813461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0.02481246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1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22.5477902821367</v>
      </c>
      <c r="M3" t="inlineStr">
        <is>
          <t>Objectif :</t>
        </is>
      </c>
      <c r="N3" s="24">
        <f>(INDEX(N5:N19,MATCH(MAX(O16,O6),O5:O19,0))/0.9)</f>
        <v/>
      </c>
      <c r="O3" s="57">
        <f>(MAX(O16,O6)*0.85)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0.01539764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Q6" t="inlineStr">
        <is>
          <t>Done</t>
        </is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0.68756226</v>
      </c>
      <c r="C10" s="56">
        <f>(D10/B10)</f>
        <v/>
      </c>
      <c r="D10" s="56" t="n">
        <v>9.84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B12" s="24" t="n">
        <v>-0.1375</v>
      </c>
      <c r="C12" s="56">
        <f>(D12/B12)</f>
        <v/>
      </c>
      <c r="D12" s="56" t="n">
        <v>-2.54918818</v>
      </c>
      <c r="P12" s="56" t="n"/>
    </row>
    <row r="13">
      <c r="B13" s="24" t="n">
        <v>-0.4967</v>
      </c>
      <c r="C13" s="56">
        <f>(D13/B13)</f>
        <v/>
      </c>
      <c r="D13" s="56" t="n">
        <v>-10.84507767</v>
      </c>
      <c r="P13" s="56" t="n"/>
    </row>
    <row r="14">
      <c r="F14" t="inlineStr">
        <is>
          <t>Moy</t>
        </is>
      </c>
      <c r="G14" s="56">
        <f>(D15/B15)</f>
        <v/>
      </c>
    </row>
    <row r="15">
      <c r="B15" s="24">
        <f>(SUM(B5:B14))</f>
        <v/>
      </c>
      <c r="D15" s="56">
        <f>(SUM(D5:D14))</f>
        <v/>
      </c>
      <c r="M15" t="inlineStr">
        <is>
          <t>DCA4</t>
        </is>
      </c>
      <c r="N15" t="inlineStr">
        <is>
          <t>Qty to Sell</t>
        </is>
      </c>
      <c r="O15" t="inlineStr">
        <is>
          <t>Token Price</t>
        </is>
      </c>
      <c r="P15" t="inlineStr">
        <is>
          <t>Value</t>
        </is>
      </c>
      <c r="R15" s="24">
        <f>(SUM(R5:R14))</f>
        <v/>
      </c>
      <c r="T15" s="56">
        <f>(SUM(T5:T14))</f>
        <v/>
      </c>
    </row>
    <row r="16">
      <c r="M16" t="inlineStr">
        <is>
          <t>Objectif</t>
        </is>
      </c>
      <c r="N16" s="24">
        <f>-B12</f>
        <v/>
      </c>
      <c r="O16" s="56">
        <f>18.6</f>
        <v/>
      </c>
      <c r="P16" s="56">
        <f>-D12</f>
        <v/>
      </c>
      <c r="Q16" t="inlineStr">
        <is>
          <t>Done</t>
        </is>
      </c>
    </row>
    <row r="17">
      <c r="N17" s="24">
        <f>($B$10)/5</f>
        <v/>
      </c>
      <c r="O17" s="56">
        <f>($C$10*Params!K9)</f>
        <v/>
      </c>
      <c r="P17" s="56">
        <f>(O17*N17)</f>
        <v/>
      </c>
    </row>
    <row r="18">
      <c r="N18" s="24">
        <f>($B$10)/5</f>
        <v/>
      </c>
      <c r="O18" s="56">
        <f>($C$10*Params!K10)</f>
        <v/>
      </c>
      <c r="P18" s="56">
        <f>(O18*N18)</f>
        <v/>
      </c>
    </row>
    <row r="19">
      <c r="N19" s="24">
        <f>($B$10)/5</f>
        <v/>
      </c>
      <c r="O19" s="56">
        <f>($C$10*Params!K11)</f>
        <v/>
      </c>
      <c r="P19" s="56">
        <f>(O19*N19)</f>
        <v/>
      </c>
    </row>
    <row r="20"/>
    <row r="21">
      <c r="P21" s="56">
        <f>(SUM(P16:P19))</f>
        <v/>
      </c>
    </row>
  </sheetData>
  <conditionalFormatting sqref="C5 C9:C11 G14 O7:O9 O17:O19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0.002595258076273393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26" sqref="I26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232.9917852703271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0.0021461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0.54390024</v>
      </c>
      <c r="C11" s="56">
        <f>(D11/B11)</f>
        <v/>
      </c>
      <c r="D11" s="56" t="n">
        <v>155.07</v>
      </c>
      <c r="E11" t="inlineStr">
        <is>
          <t>DCA1</t>
        </is>
      </c>
      <c r="P11" s="56">
        <f>(SUM(P6:P9))</f>
        <v/>
      </c>
    </row>
    <row r="12">
      <c r="B12" s="69" t="n">
        <v>0.12890462</v>
      </c>
      <c r="C12" s="56">
        <f>(D12/B12)</f>
        <v/>
      </c>
      <c r="D12" s="56" t="n">
        <v>37.1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1" t="n">
        <v>0.09018366633035052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0.27082122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6" t="n">
        <v>5.649443676407665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0.06952944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51.36411355919874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0.00293361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5.046374133032926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2.21018205</v>
      </c>
      <c r="C5" s="56">
        <f>(D5/B5)</f>
        <v/>
      </c>
      <c r="D5" s="56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0.00220869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2.448066940250825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5.25555128</v>
      </c>
      <c r="C5" s="56">
        <f>(D5/B5)</f>
        <v/>
      </c>
      <c r="D5" s="56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0.01726196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R19" sqref="R19:U2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41447.41548262478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0.00034799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0.00656665</v>
      </c>
      <c r="C23" s="56">
        <f>(D23/B23)</f>
        <v/>
      </c>
      <c r="D23" s="56" t="n">
        <v>153.21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0.00148488</v>
      </c>
      <c r="C24" s="56">
        <f>(D24/B24)</f>
        <v/>
      </c>
      <c r="D24" s="56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0.00164183</v>
      </c>
      <c r="C34" s="56">
        <f>(D34/B34)</f>
        <v/>
      </c>
      <c r="D34" s="56" t="n">
        <v>42.75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M1" sqref="M1:P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16.10642031281764</v>
      </c>
      <c r="M3" t="inlineStr">
        <is>
          <t>Objectif :</t>
        </is>
      </c>
      <c r="N3" s="24">
        <f>(INDEX(N5:N16,MATCH(MAX(O6:O7),O5:O16,0))/0.9)</f>
        <v/>
      </c>
      <c r="O3" s="57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6">
        <f>(D5/B5)</f>
        <v/>
      </c>
      <c r="D5" s="56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0.00227177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9.45</f>
        <v/>
      </c>
      <c r="P6" s="56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2*($B$5/5)-N6</f>
        <v/>
      </c>
      <c r="O7" s="56">
        <f>C8</f>
        <v/>
      </c>
      <c r="P7" s="56">
        <f>(O7*N7)</f>
        <v/>
      </c>
      <c r="Q7" t="inlineStr">
        <is>
          <t>Done</t>
        </is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1">
        <f>B8</f>
        <v/>
      </c>
      <c r="S8" s="56">
        <f>(T8/R8)</f>
        <v/>
      </c>
      <c r="T8" s="56">
        <f>D8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($C$5*Params!K11)</f>
        <v/>
      </c>
      <c r="P9" s="56">
        <f>(O9*N9)</f>
        <v/>
      </c>
      <c r="R9" s="1">
        <f>B9</f>
        <v/>
      </c>
      <c r="S9" s="56">
        <f>(T9/R9)</f>
        <v/>
      </c>
      <c r="T9" s="56">
        <f>D9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73.63520703517975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0.00107563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1"/>
  <sheetViews>
    <sheetView workbookViewId="0">
      <selection activeCell="G23" sqref="G23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6" t="n">
        <v>1.152064278919011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(B21*J3)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0.05544918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/>
    <row r="21">
      <c r="B21">
        <f>(SUM(B5:B20))</f>
        <v/>
      </c>
      <c r="D21" s="56">
        <f>(SUM(D5:D20))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7"/>
  <sheetViews>
    <sheetView workbookViewId="0">
      <selection activeCell="N10" sqref="N10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0.0002704755701280843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(C35*1.25)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4833.49183474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Q41" sqref="Q41:Q42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0.8257930016710787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0.31551013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40.06623562</v>
      </c>
      <c r="C7" s="56">
        <f>(D7/B7)</f>
        <v/>
      </c>
      <c r="D7" s="56" t="n">
        <v>37.1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0.7576496847352441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0.3267628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0.21534154</v>
      </c>
      <c r="C7" s="58" t="n">
        <v>0</v>
      </c>
      <c r="D7" s="26">
        <f>(B7*C7)</f>
        <v/>
      </c>
      <c r="E7" s="56">
        <f>(B7*J3)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2.135152966430896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21.32625675</v>
      </c>
      <c r="C6" s="56">
        <f>(D6/B6)</f>
        <v/>
      </c>
      <c r="D6" s="56" t="n">
        <v>37.1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0.09945954999999999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73" t="n">
        <v>9.543236408058978e-06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256.14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Q31" sqref="Q31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63.86756611515317</v>
      </c>
      <c r="M3" t="inlineStr">
        <is>
          <t>Objectif :</t>
        </is>
      </c>
      <c r="N3" s="24">
        <f>(INDEX(N5:N26,MATCH(MAX(O6:O9,O23:O24,O14:O15),O5:O26,0))/0.9)</f>
        <v/>
      </c>
      <c r="O3" s="57">
        <f>(MAX(O14:O16,O23:O25,O6:O9)*0.85)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(3*($R$13+N14+$R$21)/5-N14-N15)</f>
        <v/>
      </c>
      <c r="O16" s="56">
        <f>43.54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5.94414944</v>
      </c>
      <c r="C17" s="56">
        <f>(D17/B17)</f>
        <v/>
      </c>
      <c r="D17" s="56" t="n">
        <v>115.44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0.0613177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1.83307005</v>
      </c>
      <c r="C19" s="56">
        <f>(D19/B19)</f>
        <v/>
      </c>
      <c r="D19" s="56" t="n">
        <v>37.1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</f>
        <v/>
      </c>
      <c r="S23" s="57">
        <f>T23/R23</f>
        <v/>
      </c>
      <c r="T23" s="56">
        <f>D37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(3*($R$15+$N$23+$R$19)/5-$N$23-N24)</f>
        <v/>
      </c>
      <c r="O25" s="56">
        <f>45.21</f>
        <v/>
      </c>
      <c r="P25" s="56">
        <f>(O25*N25)</f>
        <v/>
      </c>
      <c r="Q25" t="inlineStr">
        <is>
          <t>Done</t>
        </is>
      </c>
      <c r="R25" s="24">
        <f>B39</f>
        <v/>
      </c>
      <c r="S25" s="56">
        <f>C39</f>
        <v/>
      </c>
      <c r="T25" s="56">
        <f>D39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R26" s="24">
        <f>B40</f>
        <v/>
      </c>
      <c r="S26" s="56">
        <f>C40</f>
        <v/>
      </c>
      <c r="T26" s="56">
        <f>D40</f>
        <v/>
      </c>
      <c r="U26" t="inlineStr">
        <is>
          <t>DCA1&amp;2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B41</f>
        <v/>
      </c>
      <c r="S27" s="56">
        <f>C41</f>
        <v/>
      </c>
      <c r="T27" s="56">
        <f>D41</f>
        <v/>
      </c>
      <c r="U27" t="inlineStr">
        <is>
          <t>Ph 4/5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C42" s="56" t="n"/>
      <c r="D42" s="56" t="n"/>
      <c r="E42" s="56" t="n"/>
      <c r="S42" s="56" t="n"/>
      <c r="T42" s="56" t="n"/>
    </row>
    <row r="43">
      <c r="B43" s="24">
        <f>(SUM(B5:B42))</f>
        <v/>
      </c>
      <c r="C43" s="56" t="n"/>
      <c r="D43" s="56">
        <f>(SUM(D5:D42))</f>
        <v/>
      </c>
      <c r="E43" s="56" t="n"/>
      <c r="F43" t="inlineStr">
        <is>
          <t>Moy</t>
        </is>
      </c>
      <c r="G43" s="56">
        <f>(D43/B43)</f>
        <v/>
      </c>
      <c r="R43" s="24">
        <f>(SUM(R5:R36))</f>
        <v/>
      </c>
      <c r="S43" s="56" t="n"/>
      <c r="T43" s="56">
        <f>(SUM(T5:T36))</f>
        <v/>
      </c>
      <c r="V43" t="inlineStr">
        <is>
          <t>Moy</t>
        </is>
      </c>
      <c r="W43" s="56">
        <f>(T43/R43)</f>
        <v/>
      </c>
    </row>
    <row r="44">
      <c r="M44" s="24" t="n"/>
      <c r="S44" s="56" t="n"/>
      <c r="T44" s="56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3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0.1043307873411319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0.23845084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3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(C233)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27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6.174695794826585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1.93560406</v>
      </c>
      <c r="C5" s="56">
        <f>(D5/B5)</f>
        <v/>
      </c>
      <c r="D5" s="56" t="n">
        <v>10.56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0.00251936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L22" sqref="L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0.6339757277365425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0.7754773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27" sqref="P2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0.1523837672566286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9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-B11</f>
        <v/>
      </c>
      <c r="O7" s="56">
        <f>($C$5*Params!K9)</f>
        <v/>
      </c>
      <c r="P7" s="56">
        <f>-D11</f>
        <v/>
      </c>
      <c r="Q7" t="inlineStr">
        <is>
          <t>Done</t>
        </is>
      </c>
      <c r="R7" s="29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3*($B$5+$R$7)/5-N7-N6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29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4*($R$5+$R$7)/5+B12-N7-N6</f>
        <v/>
      </c>
      <c r="O9" s="56">
        <f>($C$5*Params!K11)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35">
        <f>D11/B11</f>
        <v/>
      </c>
      <c r="D11" s="56">
        <f>-1.294159</f>
        <v/>
      </c>
      <c r="N11" s="29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35">
        <f>D12/B12</f>
        <v/>
      </c>
      <c r="D12" s="56" t="n">
        <v>-2.201892</v>
      </c>
      <c r="N12" s="29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0.8163235110450072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0.00406000544782323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F9" sqref="F9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tabSelected="1"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0.5885726159423401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5"/>
  <sheetViews>
    <sheetView workbookViewId="0">
      <selection activeCell="J57" sqref="J57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717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0.006941983196614912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(SUM(K34:K42)-C75*J3+D75)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36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9.199999999999999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8.4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13.5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0.4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0.35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1.5</v>
      </c>
      <c r="M45" s="31">
        <f>(L45*J45)</f>
        <v/>
      </c>
      <c r="V45" s="57" t="n"/>
    </row>
    <row r="46">
      <c r="L46" t="inlineStr">
        <is>
          <t>Total</t>
        </is>
      </c>
      <c r="M46" s="31">
        <f>(SUM(M33:M45))</f>
        <v/>
      </c>
      <c r="O46" s="31">
        <f>(J13+SUM(G34:G40)-D75)</f>
        <v/>
      </c>
      <c r="P46">
        <f>(O46/J3)</f>
        <v/>
      </c>
    </row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8" t="n"/>
      <c r="C73" s="19" t="n">
        <v>925.39</v>
      </c>
      <c r="D73" s="65" t="n">
        <v>3.1734</v>
      </c>
      <c r="E73" s="66">
        <f>(D73/C73)</f>
        <v/>
      </c>
    </row>
    <row r="74">
      <c r="B74" s="10" t="n"/>
      <c r="C74" s="11" t="n"/>
      <c r="D74" s="12" t="n"/>
    </row>
    <row r="75">
      <c r="B75" t="inlineStr">
        <is>
          <t>Total</t>
        </is>
      </c>
      <c r="C75" s="19">
        <f>(SUM(C56:C74))</f>
        <v/>
      </c>
      <c r="D75" s="56">
        <f>(SUM(D56:D74))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$C$30</formula>
    </cfRule>
    <cfRule type="cellIs" priority="6" operator="greaterThan" dxfId="1">
      <formula>$C$30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(-245/3)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0.4091234838996468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0.70264593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109.50335533</v>
      </c>
      <c r="C7" s="56">
        <f>(D7/B7)</f>
        <v/>
      </c>
      <c r="D7" s="56" t="n">
        <v>37.1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0.1549563501204194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" t="n">
        <v>0.55840651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36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2023-12-04T08:07:33Z</dcterms:modified>
  <cp:lastModifiedBy>Tiko</cp:lastModifiedBy>
</cp:coreProperties>
</file>