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T18" i="39"/>
  <c r="B14"/>
  <c r="N9"/>
  <c r="O8"/>
  <c r="P8" s="1"/>
  <c r="N8"/>
  <c r="N7"/>
  <c r="S6"/>
  <c r="R6"/>
  <c r="N6"/>
  <c r="E6"/>
  <c r="D6"/>
  <c r="T6" s="1"/>
  <c r="T5"/>
  <c r="S5"/>
  <c r="R5"/>
  <c r="R18" s="1"/>
  <c r="C5"/>
  <c r="J4"/>
  <c r="B14" i="38"/>
  <c r="O9"/>
  <c r="N8"/>
  <c r="O7"/>
  <c r="T6"/>
  <c r="S6"/>
  <c r="R6"/>
  <c r="O6"/>
  <c r="E6"/>
  <c r="D6"/>
  <c r="D14" s="1"/>
  <c r="T5"/>
  <c r="R5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D10" i="36"/>
  <c r="N9"/>
  <c r="N8"/>
  <c r="O7"/>
  <c r="D7"/>
  <c r="B7"/>
  <c r="S6"/>
  <c r="R6"/>
  <c r="P6"/>
  <c r="N6"/>
  <c r="E6"/>
  <c r="D6"/>
  <c r="T6" s="1"/>
  <c r="R5"/>
  <c r="C5"/>
  <c r="D13" i="35"/>
  <c r="B13"/>
  <c r="G12"/>
  <c r="O9"/>
  <c r="P9" s="1"/>
  <c r="N9"/>
  <c r="N8"/>
  <c r="O7"/>
  <c r="P7" s="1"/>
  <c r="N7"/>
  <c r="Q6"/>
  <c r="N6"/>
  <c r="E6"/>
  <c r="D6"/>
  <c r="C5"/>
  <c r="O8" s="1"/>
  <c r="P8" s="1"/>
  <c r="J4"/>
  <c r="K4" s="1"/>
  <c r="C44" i="34"/>
  <c r="C43"/>
  <c r="C42"/>
  <c r="D41"/>
  <c r="C41" s="1"/>
  <c r="S28" s="1"/>
  <c r="C40"/>
  <c r="D39"/>
  <c r="C39" s="1"/>
  <c r="D38"/>
  <c r="C38" s="1"/>
  <c r="O8" s="1"/>
  <c r="C37"/>
  <c r="C36"/>
  <c r="C35"/>
  <c r="B34"/>
  <c r="D33"/>
  <c r="C33"/>
  <c r="C32"/>
  <c r="C31"/>
  <c r="C30"/>
  <c r="T29"/>
  <c r="R29"/>
  <c r="D29"/>
  <c r="T28"/>
  <c r="R28"/>
  <c r="C28"/>
  <c r="B28"/>
  <c r="C27"/>
  <c r="C26"/>
  <c r="B26"/>
  <c r="T25"/>
  <c r="R25"/>
  <c r="N25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O14" s="1"/>
  <c r="P14" s="1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O15"/>
  <c r="P15" s="1"/>
  <c r="N15"/>
  <c r="E15"/>
  <c r="B15"/>
  <c r="T14"/>
  <c r="S14"/>
  <c r="R14"/>
  <c r="N14"/>
  <c r="E14"/>
  <c r="B14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B5"/>
  <c r="D10" i="33"/>
  <c r="B10"/>
  <c r="O9"/>
  <c r="P9" s="1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D14" i="31"/>
  <c r="K4" s="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R5"/>
  <c r="R17" s="1"/>
  <c r="C5"/>
  <c r="O9" s="1"/>
  <c r="P9" s="1"/>
  <c r="J4"/>
  <c r="N3"/>
  <c r="B25" i="30"/>
  <c r="J4" s="1"/>
  <c r="D23"/>
  <c r="C23" s="1"/>
  <c r="C22"/>
  <c r="C21"/>
  <c r="D20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P6"/>
  <c r="O6"/>
  <c r="N6"/>
  <c r="C6"/>
  <c r="T5"/>
  <c r="S5"/>
  <c r="R5"/>
  <c r="C5"/>
  <c r="O9" s="1"/>
  <c r="B11" i="29"/>
  <c r="N9" s="1"/>
  <c r="T9"/>
  <c r="S9" s="1"/>
  <c r="R9"/>
  <c r="O9"/>
  <c r="P9" s="1"/>
  <c r="C9"/>
  <c r="R8"/>
  <c r="N8"/>
  <c r="D8"/>
  <c r="T8" s="1"/>
  <c r="S8" s="1"/>
  <c r="C8"/>
  <c r="R7"/>
  <c r="P7"/>
  <c r="O7"/>
  <c r="N7"/>
  <c r="E7"/>
  <c r="D7"/>
  <c r="T7" s="1"/>
  <c r="T28" s="1"/>
  <c r="U6"/>
  <c r="T6"/>
  <c r="P6"/>
  <c r="N6"/>
  <c r="E6"/>
  <c r="D6"/>
  <c r="D11" s="1"/>
  <c r="G10" s="1"/>
  <c r="T5"/>
  <c r="S5"/>
  <c r="R5"/>
  <c r="R28" s="1"/>
  <c r="C5"/>
  <c r="J4"/>
  <c r="K4" s="1"/>
  <c r="B10" i="28"/>
  <c r="O9"/>
  <c r="N7"/>
  <c r="E6"/>
  <c r="D6"/>
  <c r="D10" s="1"/>
  <c r="G9" s="1"/>
  <c r="C5"/>
  <c r="J4"/>
  <c r="K4" s="1"/>
  <c r="N17" i="27"/>
  <c r="N16"/>
  <c r="B16"/>
  <c r="D15"/>
  <c r="T10" s="1"/>
  <c r="B15"/>
  <c r="N14"/>
  <c r="C14"/>
  <c r="C13"/>
  <c r="C12"/>
  <c r="C11"/>
  <c r="R10"/>
  <c r="N15" s="1"/>
  <c r="C10"/>
  <c r="C9"/>
  <c r="T8"/>
  <c r="S8"/>
  <c r="R8"/>
  <c r="C8"/>
  <c r="T7"/>
  <c r="R7"/>
  <c r="C7"/>
  <c r="O9" s="1"/>
  <c r="R6"/>
  <c r="U6" s="1"/>
  <c r="E6"/>
  <c r="D6"/>
  <c r="T5"/>
  <c r="S5"/>
  <c r="R5"/>
  <c r="C5"/>
  <c r="E37" i="26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R26"/>
  <c r="B26"/>
  <c r="D26" s="1"/>
  <c r="T25"/>
  <c r="R25"/>
  <c r="B25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S8"/>
  <c r="R8"/>
  <c r="C8"/>
  <c r="R7"/>
  <c r="T7" s="1"/>
  <c r="D7"/>
  <c r="T6"/>
  <c r="R6"/>
  <c r="N6"/>
  <c r="O6" s="1"/>
  <c r="P6" s="1"/>
  <c r="D6"/>
  <c r="T5"/>
  <c r="R5"/>
  <c r="D5"/>
  <c r="D20" i="25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R21" i="24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D11" i="23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0" i="22"/>
  <c r="N7"/>
  <c r="D7"/>
  <c r="C7"/>
  <c r="P6"/>
  <c r="O6"/>
  <c r="N3" s="1"/>
  <c r="N6"/>
  <c r="E6"/>
  <c r="D6"/>
  <c r="D10" s="1"/>
  <c r="G9" s="1"/>
  <c r="C5"/>
  <c r="J4"/>
  <c r="K4" s="1"/>
  <c r="O3"/>
  <c r="P3" s="1"/>
  <c r="D10" i="21"/>
  <c r="B10"/>
  <c r="O9"/>
  <c r="P9" s="1"/>
  <c r="N9"/>
  <c r="G9"/>
  <c r="N8"/>
  <c r="N7"/>
  <c r="N6"/>
  <c r="C5"/>
  <c r="O7" s="1"/>
  <c r="P7" s="1"/>
  <c r="J4"/>
  <c r="K4" s="1"/>
  <c r="B12" i="20"/>
  <c r="C10"/>
  <c r="T9"/>
  <c r="R9"/>
  <c r="N9"/>
  <c r="C9"/>
  <c r="T8"/>
  <c r="R8"/>
  <c r="C8"/>
  <c r="T7"/>
  <c r="R7"/>
  <c r="P7"/>
  <c r="N7"/>
  <c r="C7"/>
  <c r="T6"/>
  <c r="S6" s="1"/>
  <c r="R6"/>
  <c r="P6"/>
  <c r="O6"/>
  <c r="N6"/>
  <c r="E6"/>
  <c r="D6"/>
  <c r="D12" s="1"/>
  <c r="G11" s="1"/>
  <c r="T5"/>
  <c r="R5"/>
  <c r="R24" s="1"/>
  <c r="C5"/>
  <c r="O9" s="1"/>
  <c r="P9" s="1"/>
  <c r="D14" i="19"/>
  <c r="G13" s="1"/>
  <c r="B14"/>
  <c r="C12"/>
  <c r="D11"/>
  <c r="C11"/>
  <c r="C10"/>
  <c r="T9"/>
  <c r="R9"/>
  <c r="O9"/>
  <c r="C9"/>
  <c r="T8"/>
  <c r="S8"/>
  <c r="R8"/>
  <c r="C8"/>
  <c r="T7"/>
  <c r="R7"/>
  <c r="N8" s="1"/>
  <c r="P7"/>
  <c r="O7"/>
  <c r="N7"/>
  <c r="C7"/>
  <c r="S7" s="1"/>
  <c r="T6"/>
  <c r="S6"/>
  <c r="R6"/>
  <c r="N6"/>
  <c r="C6"/>
  <c r="O6" s="1"/>
  <c r="R5"/>
  <c r="C5"/>
  <c r="O8" s="1"/>
  <c r="P8" s="1"/>
  <c r="J4"/>
  <c r="O9" i="18"/>
  <c r="T8"/>
  <c r="O8"/>
  <c r="B8"/>
  <c r="R7"/>
  <c r="P7"/>
  <c r="D7"/>
  <c r="T6"/>
  <c r="R6"/>
  <c r="N6"/>
  <c r="E6"/>
  <c r="D6"/>
  <c r="T5"/>
  <c r="R5"/>
  <c r="C12" i="17"/>
  <c r="D11"/>
  <c r="C11"/>
  <c r="O6" s="1"/>
  <c r="T10"/>
  <c r="R10"/>
  <c r="C10"/>
  <c r="T9"/>
  <c r="R9"/>
  <c r="B9"/>
  <c r="D9" s="1"/>
  <c r="D8" s="1"/>
  <c r="T8" s="1"/>
  <c r="C8"/>
  <c r="B8"/>
  <c r="T7"/>
  <c r="S7" s="1"/>
  <c r="R7"/>
  <c r="P7"/>
  <c r="O7"/>
  <c r="N7"/>
  <c r="C7"/>
  <c r="T6"/>
  <c r="S6"/>
  <c r="R6"/>
  <c r="P6"/>
  <c r="N6"/>
  <c r="E6"/>
  <c r="D6"/>
  <c r="R5"/>
  <c r="C5"/>
  <c r="D13" i="16"/>
  <c r="B13"/>
  <c r="G12"/>
  <c r="N9"/>
  <c r="N8"/>
  <c r="N7"/>
  <c r="N6"/>
  <c r="E6"/>
  <c r="D6"/>
  <c r="C5"/>
  <c r="J4"/>
  <c r="K4" s="1"/>
  <c r="N17" i="15"/>
  <c r="B17"/>
  <c r="N16"/>
  <c r="O15"/>
  <c r="C15"/>
  <c r="O14"/>
  <c r="D14"/>
  <c r="C14" s="1"/>
  <c r="C13"/>
  <c r="C12"/>
  <c r="C11"/>
  <c r="T10"/>
  <c r="R10"/>
  <c r="E10"/>
  <c r="S9"/>
  <c r="R9"/>
  <c r="N15" s="1"/>
  <c r="N9"/>
  <c r="D9"/>
  <c r="S8"/>
  <c r="R8"/>
  <c r="N8"/>
  <c r="J8"/>
  <c r="J9" s="1"/>
  <c r="E8"/>
  <c r="S7"/>
  <c r="R7"/>
  <c r="N7"/>
  <c r="E7"/>
  <c r="S6"/>
  <c r="R6"/>
  <c r="R37" s="1"/>
  <c r="N6"/>
  <c r="D6"/>
  <c r="D17" s="1"/>
  <c r="R5"/>
  <c r="D5"/>
  <c r="J4"/>
  <c r="D13" i="14"/>
  <c r="B13"/>
  <c r="G12"/>
  <c r="C11"/>
  <c r="C10"/>
  <c r="C9"/>
  <c r="C8"/>
  <c r="C7"/>
  <c r="T6"/>
  <c r="R6"/>
  <c r="C6"/>
  <c r="T5"/>
  <c r="T15" s="1"/>
  <c r="S5"/>
  <c r="R5"/>
  <c r="C5"/>
  <c r="J4"/>
  <c r="K4" s="1"/>
  <c r="P22" i="13"/>
  <c r="N22"/>
  <c r="O21"/>
  <c r="N21"/>
  <c r="P20"/>
  <c r="O20"/>
  <c r="N20"/>
  <c r="N23" s="1"/>
  <c r="B19"/>
  <c r="J4" s="1"/>
  <c r="K4" s="1"/>
  <c r="C17"/>
  <c r="C16"/>
  <c r="O22" s="1"/>
  <c r="C15"/>
  <c r="T14"/>
  <c r="R14"/>
  <c r="D14"/>
  <c r="P21" s="1"/>
  <c r="C14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R8"/>
  <c r="P8"/>
  <c r="N8"/>
  <c r="C8"/>
  <c r="T7"/>
  <c r="R7"/>
  <c r="P7"/>
  <c r="O7"/>
  <c r="N7"/>
  <c r="C7"/>
  <c r="T6"/>
  <c r="S6"/>
  <c r="O9" s="1"/>
  <c r="R6"/>
  <c r="E6"/>
  <c r="D6"/>
  <c r="D19" s="1"/>
  <c r="T5"/>
  <c r="T19" s="1"/>
  <c r="R5"/>
  <c r="U5" s="1"/>
  <c r="C5"/>
  <c r="O6" s="1"/>
  <c r="B14" i="12"/>
  <c r="N9"/>
  <c r="O8"/>
  <c r="P8" s="1"/>
  <c r="N8"/>
  <c r="N7"/>
  <c r="D7"/>
  <c r="D14" s="1"/>
  <c r="G13" s="1"/>
  <c r="N6"/>
  <c r="E6"/>
  <c r="D6"/>
  <c r="C5"/>
  <c r="J4"/>
  <c r="B14" i="11"/>
  <c r="J4" s="1"/>
  <c r="K4" s="1"/>
  <c r="D12"/>
  <c r="C12" s="1"/>
  <c r="C11"/>
  <c r="C10"/>
  <c r="O9"/>
  <c r="C9"/>
  <c r="O8"/>
  <c r="C8"/>
  <c r="T7"/>
  <c r="U7" s="1"/>
  <c r="R7"/>
  <c r="N7"/>
  <c r="C7"/>
  <c r="T6"/>
  <c r="S6" s="1"/>
  <c r="R6"/>
  <c r="O6"/>
  <c r="E6"/>
  <c r="D6"/>
  <c r="D14" s="1"/>
  <c r="T5"/>
  <c r="T14" s="1"/>
  <c r="R5"/>
  <c r="C5"/>
  <c r="O7" s="1"/>
  <c r="P7" s="1"/>
  <c r="B14" i="10"/>
  <c r="C11"/>
  <c r="O6" s="1"/>
  <c r="C10"/>
  <c r="N9"/>
  <c r="C9"/>
  <c r="T8"/>
  <c r="R8"/>
  <c r="N8"/>
  <c r="C8"/>
  <c r="T7"/>
  <c r="R7"/>
  <c r="O7"/>
  <c r="P7" s="1"/>
  <c r="C7"/>
  <c r="T6"/>
  <c r="T17" s="1"/>
  <c r="R6"/>
  <c r="P6"/>
  <c r="N6"/>
  <c r="N7" s="1"/>
  <c r="E6"/>
  <c r="U6" s="1"/>
  <c r="D6"/>
  <c r="D14" s="1"/>
  <c r="G13" s="1"/>
  <c r="T5"/>
  <c r="S5"/>
  <c r="R5"/>
  <c r="R17" s="1"/>
  <c r="C5"/>
  <c r="O9" s="1"/>
  <c r="P9" s="1"/>
  <c r="J4"/>
  <c r="K4" s="1"/>
  <c r="B13" i="9"/>
  <c r="C11"/>
  <c r="C10"/>
  <c r="T9"/>
  <c r="R9"/>
  <c r="N9"/>
  <c r="C9"/>
  <c r="T8"/>
  <c r="R8"/>
  <c r="N8"/>
  <c r="C8"/>
  <c r="T7"/>
  <c r="S7" s="1"/>
  <c r="O7" s="1"/>
  <c r="R7"/>
  <c r="P7"/>
  <c r="N7"/>
  <c r="C7"/>
  <c r="T6"/>
  <c r="T13" s="1"/>
  <c r="R6"/>
  <c r="U6" s="1"/>
  <c r="P6"/>
  <c r="N6"/>
  <c r="E6"/>
  <c r="D6"/>
  <c r="D13" s="1"/>
  <c r="G12" s="1"/>
  <c r="T5"/>
  <c r="S5"/>
  <c r="R5"/>
  <c r="R13" s="1"/>
  <c r="C5"/>
  <c r="J4"/>
  <c r="O8" i="8"/>
  <c r="N7"/>
  <c r="C7"/>
  <c r="U6"/>
  <c r="R6"/>
  <c r="O6"/>
  <c r="E6"/>
  <c r="D6"/>
  <c r="T6" s="1"/>
  <c r="R5"/>
  <c r="R13" s="1"/>
  <c r="C5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M46"/>
  <c r="M45"/>
  <c r="M44"/>
  <c r="M43"/>
  <c r="M42"/>
  <c r="E42"/>
  <c r="F42" s="1"/>
  <c r="D42"/>
  <c r="M41"/>
  <c r="I41"/>
  <c r="K41" s="1"/>
  <c r="F41"/>
  <c r="E41"/>
  <c r="E40"/>
  <c r="F40" s="1"/>
  <c r="D40"/>
  <c r="H39"/>
  <c r="H40" s="1"/>
  <c r="E39"/>
  <c r="F39" s="1"/>
  <c r="D39"/>
  <c r="M38"/>
  <c r="L38"/>
  <c r="L39" s="1"/>
  <c r="L40" s="1"/>
  <c r="M40" s="1"/>
  <c r="H38"/>
  <c r="H42" s="1"/>
  <c r="E38"/>
  <c r="F38" s="1"/>
  <c r="D38"/>
  <c r="M37"/>
  <c r="D37"/>
  <c r="E37" s="1"/>
  <c r="F37" s="1"/>
  <c r="I37" s="1"/>
  <c r="K37" s="1"/>
  <c r="M36"/>
  <c r="H36"/>
  <c r="H41" s="1"/>
  <c r="E36"/>
  <c r="F36" s="1"/>
  <c r="I36" s="1"/>
  <c r="K36" s="1"/>
  <c r="D36"/>
  <c r="M35"/>
  <c r="F35"/>
  <c r="D35"/>
  <c r="E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D6"/>
  <c r="D5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68"/>
  <c r="N67"/>
  <c r="O67" s="1"/>
  <c r="M67"/>
  <c r="M66"/>
  <c r="N65"/>
  <c r="O65" s="1"/>
  <c r="M65"/>
  <c r="M60"/>
  <c r="M59"/>
  <c r="N57"/>
  <c r="M57"/>
  <c r="O57" s="1"/>
  <c r="M52"/>
  <c r="M51"/>
  <c r="M50"/>
  <c r="M49"/>
  <c r="N44"/>
  <c r="O44" s="1"/>
  <c r="M44"/>
  <c r="M43"/>
  <c r="N42"/>
  <c r="O42" s="1"/>
  <c r="M42"/>
  <c r="N41"/>
  <c r="M41"/>
  <c r="O41" s="1"/>
  <c r="N36"/>
  <c r="O36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D30"/>
  <c r="T21" s="1"/>
  <c r="B30"/>
  <c r="B38" s="1"/>
  <c r="D29"/>
  <c r="T18" s="1"/>
  <c r="S18" s="1"/>
  <c r="M28"/>
  <c r="D28"/>
  <c r="M27"/>
  <c r="D27"/>
  <c r="M26"/>
  <c r="D26"/>
  <c r="C26" s="1"/>
  <c r="N25"/>
  <c r="M25"/>
  <c r="O25" s="1"/>
  <c r="C25"/>
  <c r="N68" s="1"/>
  <c r="O68" s="1"/>
  <c r="T24"/>
  <c r="S24" s="1"/>
  <c r="R24"/>
  <c r="C24"/>
  <c r="T23"/>
  <c r="R23"/>
  <c r="C23"/>
  <c r="R22"/>
  <c r="C22"/>
  <c r="N43" s="1"/>
  <c r="O43" s="1"/>
  <c r="S21"/>
  <c r="R21"/>
  <c r="C21"/>
  <c r="N18" s="1"/>
  <c r="O18" s="1"/>
  <c r="M20"/>
  <c r="C20"/>
  <c r="N34" s="1"/>
  <c r="T19"/>
  <c r="S19" s="1"/>
  <c r="R19"/>
  <c r="N19"/>
  <c r="O19" s="1"/>
  <c r="M19"/>
  <c r="C19"/>
  <c r="R18"/>
  <c r="M18"/>
  <c r="D18"/>
  <c r="C18"/>
  <c r="N17" s="1"/>
  <c r="T17"/>
  <c r="S17"/>
  <c r="R17"/>
  <c r="O17"/>
  <c r="M17"/>
  <c r="C17"/>
  <c r="N20" s="1"/>
  <c r="O20" s="1"/>
  <c r="T16"/>
  <c r="R16"/>
  <c r="D16"/>
  <c r="T15"/>
  <c r="S15" s="1"/>
  <c r="R15"/>
  <c r="D15"/>
  <c r="T14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J7"/>
  <c r="J8" s="1"/>
  <c r="C7"/>
  <c r="R6"/>
  <c r="T6" s="1"/>
  <c r="E6"/>
  <c r="D6"/>
  <c r="R5"/>
  <c r="D5"/>
  <c r="J4"/>
  <c r="D41" i="1"/>
  <c r="C40"/>
  <c r="B39"/>
  <c r="B38"/>
  <c r="C37"/>
  <c r="S20" s="1"/>
  <c r="C36"/>
  <c r="C35"/>
  <c r="C34"/>
  <c r="D33"/>
  <c r="D32"/>
  <c r="T16" s="1"/>
  <c r="D31"/>
  <c r="D30"/>
  <c r="D29"/>
  <c r="C28"/>
  <c r="D27"/>
  <c r="D26"/>
  <c r="D25"/>
  <c r="D24"/>
  <c r="T23"/>
  <c r="R23"/>
  <c r="D23"/>
  <c r="B23"/>
  <c r="R13" s="1"/>
  <c r="D22"/>
  <c r="N21"/>
  <c r="D21"/>
  <c r="T20"/>
  <c r="R20"/>
  <c r="N28" s="1"/>
  <c r="N20"/>
  <c r="C20"/>
  <c r="C19"/>
  <c r="D19" s="1"/>
  <c r="O18"/>
  <c r="N18"/>
  <c r="P18" s="1"/>
  <c r="C18"/>
  <c r="R17"/>
  <c r="S17" s="1"/>
  <c r="D17"/>
  <c r="R16"/>
  <c r="D16"/>
  <c r="R15"/>
  <c r="T15" s="1"/>
  <c r="D15"/>
  <c r="R14"/>
  <c r="T14" s="1"/>
  <c r="D14"/>
  <c r="T13"/>
  <c r="N13"/>
  <c r="D13"/>
  <c r="T12"/>
  <c r="R12"/>
  <c r="N12"/>
  <c r="E12"/>
  <c r="D12"/>
  <c r="T11"/>
  <c r="R11"/>
  <c r="D11"/>
  <c r="R10"/>
  <c r="O10"/>
  <c r="D10"/>
  <c r="T8" s="1"/>
  <c r="R9"/>
  <c r="T9" s="1"/>
  <c r="D9"/>
  <c r="R8"/>
  <c r="D8"/>
  <c r="R7"/>
  <c r="T7" s="1"/>
  <c r="D7"/>
  <c r="R6"/>
  <c r="T6" s="1"/>
  <c r="D6"/>
  <c r="R5"/>
  <c r="D5"/>
  <c r="O46" i="2" l="1"/>
  <c r="P12" i="4"/>
  <c r="P14"/>
  <c r="P20"/>
  <c r="P22"/>
  <c r="P30"/>
  <c r="P32"/>
  <c r="D18" i="1"/>
  <c r="T10" s="1"/>
  <c r="S10" s="1"/>
  <c r="N37"/>
  <c r="N36"/>
  <c r="N35"/>
  <c r="N34"/>
  <c r="D39"/>
  <c r="T22" s="1"/>
  <c r="T18"/>
  <c r="S18" s="1"/>
  <c r="R18"/>
  <c r="N10"/>
  <c r="P10" s="1"/>
  <c r="O9" i="2"/>
  <c r="O14" s="1"/>
  <c r="N4"/>
  <c r="N28"/>
  <c r="O28" s="1"/>
  <c r="N26"/>
  <c r="O26" s="1"/>
  <c r="N52"/>
  <c r="O52" s="1"/>
  <c r="N50"/>
  <c r="O50" s="1"/>
  <c r="N51"/>
  <c r="O51" s="1"/>
  <c r="N75"/>
  <c r="O75" s="1"/>
  <c r="N73"/>
  <c r="N74"/>
  <c r="O74" s="1"/>
  <c r="R19" i="13"/>
  <c r="N6"/>
  <c r="P6" s="1"/>
  <c r="N9" i="14"/>
  <c r="N8"/>
  <c r="N7"/>
  <c r="N6"/>
  <c r="R15"/>
  <c r="O9" i="15"/>
  <c r="P9" s="1"/>
  <c r="O8"/>
  <c r="P8" s="1"/>
  <c r="O7"/>
  <c r="P7" s="1"/>
  <c r="D14" i="17"/>
  <c r="T5"/>
  <c r="T13" s="1"/>
  <c r="R8" i="18"/>
  <c r="C8"/>
  <c r="B13"/>
  <c r="N7"/>
  <c r="O7" s="1"/>
  <c r="O7" i="22"/>
  <c r="P7" s="1"/>
  <c r="O8"/>
  <c r="D25" i="26"/>
  <c r="T21" s="1"/>
  <c r="R21"/>
  <c r="S5" i="31"/>
  <c r="T17"/>
  <c r="T5" i="1"/>
  <c r="O3"/>
  <c r="O29"/>
  <c r="O28"/>
  <c r="P28" s="1"/>
  <c r="O27"/>
  <c r="O26"/>
  <c r="P26" s="1"/>
  <c r="D38"/>
  <c r="T21" s="1"/>
  <c r="R21"/>
  <c r="T19"/>
  <c r="R19"/>
  <c r="N19" s="1"/>
  <c r="T5" i="2"/>
  <c r="D9" i="4"/>
  <c r="G8"/>
  <c r="O6"/>
  <c r="P6"/>
  <c r="J4" i="8"/>
  <c r="N9"/>
  <c r="O6" i="9"/>
  <c r="N3" i="10"/>
  <c r="O3"/>
  <c r="E7" i="12"/>
  <c r="K4"/>
  <c r="O9" i="14"/>
  <c r="P9" s="1"/>
  <c r="O8"/>
  <c r="P8" s="1"/>
  <c r="O7"/>
  <c r="P7" s="1"/>
  <c r="O6"/>
  <c r="P6" s="1"/>
  <c r="N3" i="17"/>
  <c r="O3"/>
  <c r="T7" i="18"/>
  <c r="C7"/>
  <c r="P6"/>
  <c r="R33" i="19"/>
  <c r="N9"/>
  <c r="O17" i="27"/>
  <c r="P17" s="1"/>
  <c r="O16"/>
  <c r="P16" s="1"/>
  <c r="O14"/>
  <c r="P14" s="1"/>
  <c r="O15"/>
  <c r="P15" s="1"/>
  <c r="T6"/>
  <c r="D18"/>
  <c r="D16"/>
  <c r="T9" s="1"/>
  <c r="R9"/>
  <c r="D25" i="30"/>
  <c r="G24" s="1"/>
  <c r="T9"/>
  <c r="V9" s="1"/>
  <c r="C9"/>
  <c r="D43" i="1"/>
  <c r="S13"/>
  <c r="N27"/>
  <c r="N29"/>
  <c r="B43"/>
  <c r="O22" i="2"/>
  <c r="P35" i="4"/>
  <c r="M47" i="5"/>
  <c r="V7" i="13"/>
  <c r="K4" i="15"/>
  <c r="R22" i="18"/>
  <c r="D39" i="26"/>
  <c r="T39"/>
  <c r="R22" i="1"/>
  <c r="C23"/>
  <c r="N6" s="1"/>
  <c r="S23"/>
  <c r="N26"/>
  <c r="S14" i="2"/>
  <c r="S16"/>
  <c r="O34"/>
  <c r="N27"/>
  <c r="O27" s="1"/>
  <c r="N76"/>
  <c r="I35" i="5"/>
  <c r="K35" s="1"/>
  <c r="M39"/>
  <c r="I40"/>
  <c r="K40" s="1"/>
  <c r="K4" i="9"/>
  <c r="G13" i="11"/>
  <c r="P6"/>
  <c r="P23" i="13"/>
  <c r="P25" s="1"/>
  <c r="O6" i="15"/>
  <c r="P6" s="1"/>
  <c r="P11" s="1"/>
  <c r="P15"/>
  <c r="K4" i="19"/>
  <c r="O9" i="22"/>
  <c r="P9" s="1"/>
  <c r="N39" i="34"/>
  <c r="T26"/>
  <c r="R26"/>
  <c r="T13"/>
  <c r="R27"/>
  <c r="R15"/>
  <c r="Q9" i="35"/>
  <c r="Q7"/>
  <c r="T18" i="38"/>
  <c r="S5"/>
  <c r="N9"/>
  <c r="P9" s="1"/>
  <c r="N7"/>
  <c r="N6"/>
  <c r="P6" s="1"/>
  <c r="J4"/>
  <c r="K4" s="1"/>
  <c r="M76" i="2"/>
  <c r="M74"/>
  <c r="D31"/>
  <c r="D38" s="1"/>
  <c r="T20"/>
  <c r="S20" s="1"/>
  <c r="R20"/>
  <c r="M58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O9" i="8"/>
  <c r="P9" s="1"/>
  <c r="O7"/>
  <c r="P7" s="1"/>
  <c r="D5"/>
  <c r="O9" i="9"/>
  <c r="P9" s="1"/>
  <c r="O8"/>
  <c r="P8" s="1"/>
  <c r="P11" s="1"/>
  <c r="N9" i="11"/>
  <c r="N8"/>
  <c r="P8" s="1"/>
  <c r="N6"/>
  <c r="O9" i="12"/>
  <c r="P9" s="1"/>
  <c r="O7"/>
  <c r="P7" s="1"/>
  <c r="R32" i="13"/>
  <c r="G18"/>
  <c r="G17" i="15"/>
  <c r="T5"/>
  <c r="O17"/>
  <c r="P17" s="1"/>
  <c r="O16"/>
  <c r="P16" s="1"/>
  <c r="O9" i="16"/>
  <c r="P9" s="1"/>
  <c r="O7"/>
  <c r="P7" s="1"/>
  <c r="O9" i="17"/>
  <c r="O8"/>
  <c r="T22" i="18"/>
  <c r="S5"/>
  <c r="O3" i="19"/>
  <c r="N3"/>
  <c r="J4" i="20"/>
  <c r="K4" s="1"/>
  <c r="N8"/>
  <c r="O6" i="23"/>
  <c r="O7" i="28"/>
  <c r="P7" s="1"/>
  <c r="O6"/>
  <c r="N9" i="30"/>
  <c r="N7"/>
  <c r="C20"/>
  <c r="T12"/>
  <c r="S12" s="1"/>
  <c r="D5" i="34"/>
  <c r="D46" s="1"/>
  <c r="G46" s="1"/>
  <c r="B46"/>
  <c r="J4" s="1"/>
  <c r="R5"/>
  <c r="C29"/>
  <c r="T20"/>
  <c r="C34"/>
  <c r="R20"/>
  <c r="O25"/>
  <c r="P25" s="1"/>
  <c r="T27" s="1"/>
  <c r="O16"/>
  <c r="N7" i="36"/>
  <c r="T5"/>
  <c r="B10"/>
  <c r="J4" s="1"/>
  <c r="K4" s="1"/>
  <c r="R7"/>
  <c r="R18" s="1"/>
  <c r="P12" i="31"/>
  <c r="P3"/>
  <c r="S15" i="34"/>
  <c r="Q8" i="35"/>
  <c r="G9" i="36"/>
  <c r="N35" i="2"/>
  <c r="O35" s="1"/>
  <c r="O3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17"/>
  <c r="J14" i="5"/>
  <c r="K14" s="1"/>
  <c r="I38"/>
  <c r="K38" s="1"/>
  <c r="I39"/>
  <c r="K39" s="1"/>
  <c r="I42"/>
  <c r="K42" s="1"/>
  <c r="G51"/>
  <c r="H35" s="1"/>
  <c r="O8" i="10"/>
  <c r="P8" s="1"/>
  <c r="P12" s="1"/>
  <c r="S8"/>
  <c r="U5" i="11"/>
  <c r="P9"/>
  <c r="R14"/>
  <c r="O6" i="12"/>
  <c r="P6" s="1"/>
  <c r="P12" s="1"/>
  <c r="O8" i="13"/>
  <c r="O3" s="1"/>
  <c r="T6" i="15"/>
  <c r="T7"/>
  <c r="T8"/>
  <c r="O6" i="16"/>
  <c r="P6" s="1"/>
  <c r="O8"/>
  <c r="P8" s="1"/>
  <c r="B14" i="17"/>
  <c r="S6" i="18"/>
  <c r="P6" i="19"/>
  <c r="O8" i="28"/>
  <c r="P9" i="30"/>
  <c r="R28"/>
  <c r="O7"/>
  <c r="K4"/>
  <c r="R13" i="34"/>
  <c r="P7" i="36"/>
  <c r="T18" i="37"/>
  <c r="R18" i="38"/>
  <c r="K4" i="39"/>
  <c r="T24" i="20"/>
  <c r="S5"/>
  <c r="N9" i="22"/>
  <c r="N8"/>
  <c r="T9" i="23"/>
  <c r="T22" s="1"/>
  <c r="C9"/>
  <c r="D15" i="24"/>
  <c r="G14" s="1"/>
  <c r="T6"/>
  <c r="S6" s="1"/>
  <c r="O8"/>
  <c r="P8" s="1"/>
  <c r="O6"/>
  <c r="P6" s="1"/>
  <c r="N9" i="28"/>
  <c r="P9" s="1"/>
  <c r="N8"/>
  <c r="N6"/>
  <c r="O8" i="29"/>
  <c r="P8" s="1"/>
  <c r="P11" s="1"/>
  <c r="O6"/>
  <c r="P6" i="34"/>
  <c r="O9" i="36"/>
  <c r="P9" s="1"/>
  <c r="O8"/>
  <c r="P8" s="1"/>
  <c r="O6"/>
  <c r="T7"/>
  <c r="C7"/>
  <c r="O9" i="39"/>
  <c r="P9" s="1"/>
  <c r="O7"/>
  <c r="P7" s="1"/>
  <c r="O6"/>
  <c r="P6" s="1"/>
  <c r="P11" s="1"/>
  <c r="N66" i="2"/>
  <c r="O66" s="1"/>
  <c r="O70" s="1"/>
  <c r="N6" i="8"/>
  <c r="N18" s="1"/>
  <c r="O18" s="1"/>
  <c r="N8"/>
  <c r="P8" s="1"/>
  <c r="T9" i="15"/>
  <c r="N14"/>
  <c r="P14" s="1"/>
  <c r="P19" s="1"/>
  <c r="U5" i="17"/>
  <c r="R8"/>
  <c r="S8" s="1"/>
  <c r="D13" i="18"/>
  <c r="G12" s="1"/>
  <c r="P9" i="19"/>
  <c r="S9"/>
  <c r="O3" i="20"/>
  <c r="O7"/>
  <c r="N3" s="1"/>
  <c r="O6" i="21"/>
  <c r="P6" s="1"/>
  <c r="O8"/>
  <c r="P8" s="1"/>
  <c r="N9" i="23"/>
  <c r="P9" s="1"/>
  <c r="P11" s="1"/>
  <c r="O9" i="24"/>
  <c r="P9" s="1"/>
  <c r="B39" i="26"/>
  <c r="S26"/>
  <c r="R17" i="27"/>
  <c r="S7"/>
  <c r="B18"/>
  <c r="J4" s="1"/>
  <c r="K4" s="1"/>
  <c r="T28" i="30"/>
  <c r="S6"/>
  <c r="O17" s="1"/>
  <c r="P17" s="1"/>
  <c r="P19" s="1"/>
  <c r="O15"/>
  <c r="O6" i="33"/>
  <c r="P6" s="1"/>
  <c r="O8"/>
  <c r="P8" s="1"/>
  <c r="O6" i="35"/>
  <c r="P6" s="1"/>
  <c r="P11" s="1"/>
  <c r="R18" i="37"/>
  <c r="O7"/>
  <c r="O3" s="1"/>
  <c r="P11"/>
  <c r="G13" i="38"/>
  <c r="P7"/>
  <c r="D14" i="39"/>
  <c r="G13" s="1"/>
  <c r="S5" i="19"/>
  <c r="T5" s="1"/>
  <c r="T33" s="1"/>
  <c r="W33" s="1"/>
  <c r="O8" i="20"/>
  <c r="P8" s="1"/>
  <c r="P11" s="1"/>
  <c r="N7" i="24"/>
  <c r="P7" s="1"/>
  <c r="O12" i="25"/>
  <c r="P12" s="1"/>
  <c r="R9" i="26"/>
  <c r="O6" i="32"/>
  <c r="P6" s="1"/>
  <c r="P11" s="1"/>
  <c r="P11" i="38" l="1"/>
  <c r="O54" i="2"/>
  <c r="O30"/>
  <c r="P11" i="21"/>
  <c r="P3" i="20"/>
  <c r="P11" i="36"/>
  <c r="P3" i="19"/>
  <c r="P3" i="17"/>
  <c r="P12" i="14"/>
  <c r="P3" i="10"/>
  <c r="O3" i="8"/>
  <c r="P26" i="4"/>
  <c r="G37" i="2"/>
  <c r="K4"/>
  <c r="P6" i="1"/>
  <c r="O6"/>
  <c r="N3" s="1"/>
  <c r="R39" i="26"/>
  <c r="S9"/>
  <c r="N9" i="17"/>
  <c r="P9" s="1"/>
  <c r="N8"/>
  <c r="J4"/>
  <c r="K4" s="1"/>
  <c r="P16" i="34"/>
  <c r="P19" s="1"/>
  <c r="N9"/>
  <c r="P9" s="1"/>
  <c r="N8"/>
  <c r="R46"/>
  <c r="T5"/>
  <c r="T46" s="1"/>
  <c r="W46" s="1"/>
  <c r="O37" i="1"/>
  <c r="P37" s="1"/>
  <c r="O36"/>
  <c r="P36" s="1"/>
  <c r="O35"/>
  <c r="P35" s="1"/>
  <c r="O34"/>
  <c r="P34" s="1"/>
  <c r="P39" s="1"/>
  <c r="J12"/>
  <c r="J13" s="1"/>
  <c r="J4"/>
  <c r="K4" s="1"/>
  <c r="G42"/>
  <c r="G7"/>
  <c r="N9" i="27"/>
  <c r="P9" s="1"/>
  <c r="N7"/>
  <c r="N8"/>
  <c r="N6"/>
  <c r="N3" i="9"/>
  <c r="O3"/>
  <c r="P3" s="1"/>
  <c r="M4" i="2"/>
  <c r="O4" s="1"/>
  <c r="O12" i="1"/>
  <c r="P12" s="1"/>
  <c r="O11"/>
  <c r="O13"/>
  <c r="P13" s="1"/>
  <c r="N3" i="37"/>
  <c r="P3" s="1"/>
  <c r="V20" i="34"/>
  <c r="T21" i="24"/>
  <c r="P11" i="11"/>
  <c r="J13" i="5"/>
  <c r="G17" i="27"/>
  <c r="T37" i="2"/>
  <c r="P3" i="1"/>
  <c r="T32"/>
  <c r="P8" i="22"/>
  <c r="O9" i="26"/>
  <c r="P9" s="1"/>
  <c r="J4"/>
  <c r="T18" i="36"/>
  <c r="S5"/>
  <c r="T5" i="8"/>
  <c r="D13"/>
  <c r="G12" s="1"/>
  <c r="N59" i="2"/>
  <c r="O59" s="1"/>
  <c r="N60"/>
  <c r="O60" s="1"/>
  <c r="N58"/>
  <c r="O58" s="1"/>
  <c r="O8" i="27"/>
  <c r="P8" s="1"/>
  <c r="O6"/>
  <c r="O7"/>
  <c r="P7" s="1"/>
  <c r="N3" i="36"/>
  <c r="O3"/>
  <c r="N3" i="29"/>
  <c r="O3"/>
  <c r="P7" i="30"/>
  <c r="P11" s="1"/>
  <c r="O3"/>
  <c r="O26" i="34"/>
  <c r="P26" s="1"/>
  <c r="O24"/>
  <c r="N3" i="23"/>
  <c r="O3"/>
  <c r="T37" i="15"/>
  <c r="S5"/>
  <c r="O6" i="18"/>
  <c r="N9"/>
  <c r="P9" s="1"/>
  <c r="N8"/>
  <c r="P8" s="1"/>
  <c r="P11" s="1"/>
  <c r="J4"/>
  <c r="K4" s="1"/>
  <c r="P11" i="34"/>
  <c r="P11" i="24"/>
  <c r="P13" i="19"/>
  <c r="P11" i="33"/>
  <c r="N3" i="30"/>
  <c r="P8" i="28"/>
  <c r="P11" i="16"/>
  <c r="K4" i="34"/>
  <c r="P6" i="28"/>
  <c r="P11" s="1"/>
  <c r="P8" i="17"/>
  <c r="T22" i="2"/>
  <c r="S13" i="34"/>
  <c r="K4" i="24"/>
  <c r="R13" i="17"/>
  <c r="O76" i="2"/>
  <c r="G39" i="26"/>
  <c r="N3" i="13"/>
  <c r="P3" s="1"/>
  <c r="T17" i="27"/>
  <c r="P20"/>
  <c r="R37" i="2"/>
  <c r="S19" i="1"/>
  <c r="P27"/>
  <c r="P29"/>
  <c r="R32"/>
  <c r="S21" i="26"/>
  <c r="P11" i="22"/>
  <c r="G13" i="17"/>
  <c r="N9" i="13"/>
  <c r="P9" s="1"/>
  <c r="P11" s="1"/>
  <c r="N3" i="8"/>
  <c r="P3" s="1"/>
  <c r="P6"/>
  <c r="P11" s="1"/>
  <c r="O73" i="2"/>
  <c r="N11" i="1"/>
  <c r="P31" l="1"/>
  <c r="P3" i="23"/>
  <c r="P3" i="30"/>
  <c r="P3" i="29"/>
  <c r="P3" i="36"/>
  <c r="P24" i="34"/>
  <c r="P28" s="1"/>
  <c r="N3"/>
  <c r="O47" i="5"/>
  <c r="P47" s="1"/>
  <c r="J15"/>
  <c r="J16" s="1"/>
  <c r="O21" i="1"/>
  <c r="P21" s="1"/>
  <c r="O19"/>
  <c r="P19" s="1"/>
  <c r="O20"/>
  <c r="P20" s="1"/>
  <c r="N3" i="18"/>
  <c r="O3"/>
  <c r="S5" i="8"/>
  <c r="T13"/>
  <c r="P11" i="1"/>
  <c r="P15" s="1"/>
  <c r="O3" i="34"/>
  <c r="O78" i="2"/>
  <c r="K4" i="8"/>
  <c r="P12" i="17"/>
  <c r="P6" i="27"/>
  <c r="P11" s="1"/>
  <c r="O62" i="2"/>
  <c r="P3" i="34" l="1"/>
  <c r="P3" i="18"/>
  <c r="P23" i="1"/>
</calcChain>
</file>

<file path=xl/sharedStrings.xml><?xml version="1.0" encoding="utf-8"?>
<sst xmlns="http://schemas.openxmlformats.org/spreadsheetml/2006/main" count="895" uniqueCount="102">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</sst>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7884160"/>
        <c:axId val="87886080"/>
      </c:lineChart>
      <c:dateAx>
        <c:axId val="87884160"/>
        <c:scaling>
          <c:orientation val="minMax"/>
        </c:scaling>
        <c:axPos val="b"/>
        <c:numFmt formatCode="dd/mm/yy;@" sourceLinked="1"/>
        <c:majorTickMark val="none"/>
        <c:tickLblPos val="nextTo"/>
        <c:crossAx val="87886080"/>
        <c:crosses val="autoZero"/>
        <c:lblOffset val="100"/>
      </c:dateAx>
      <c:valAx>
        <c:axId val="878860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788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2297.853878790263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1304.4398993198818</v>
      </c>
      <c r="K4" s="4">
        <f>(J4/D43-1)</f>
        <v>-0.14804438857627333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2697.1521144749026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6.6281200000000004E-3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6.6281200000000004E-3</v>
      </c>
      <c r="C12" s="28">
        <v>0</v>
      </c>
      <c r="D12" s="29">
        <f t="shared" si="0"/>
        <v>0</v>
      </c>
      <c r="E12" s="23">
        <f>(B12*J3)</f>
        <v>15.230451251087318</v>
      </c>
      <c r="I12" t="s">
        <v>13</v>
      </c>
      <c r="J12">
        <f>(J11-B43)</f>
        <v>3.2322520000000021E-2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74.272427954275898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0.54729788000000001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2697.1521144749026</v>
      </c>
    </row>
    <row r="43" spans="2:16">
      <c r="B43">
        <f>(SUM(B5:B42))</f>
        <v>0.56767747999999996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0.22609065809078621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11.451103930817144</v>
      </c>
      <c r="K4" s="4">
        <f>(J4/D14-1)</f>
        <v>0.63385932284397462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0.56547475999999997</v>
      </c>
      <c r="C6" s="28">
        <v>0</v>
      </c>
      <c r="D6" s="28">
        <f>(B6*C6)</f>
        <v>0</v>
      </c>
      <c r="E6" s="23">
        <f>(B6*J3)</f>
        <v>0.12784856062212938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0.56547475999999997</v>
      </c>
      <c r="S6" s="28">
        <v>0</v>
      </c>
      <c r="T6" s="28">
        <f>(D6)</f>
        <v>0</v>
      </c>
      <c r="U6" s="23">
        <f>(E6)</f>
        <v>0.12784856062212938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12.663313724000002</v>
      </c>
      <c r="O7" s="23">
        <f>($C$5*[1]Params!K9)</f>
        <v>0.27003658131027602</v>
      </c>
      <c r="P7" s="23">
        <f>(O7*N7)</f>
        <v>3.4195579460884606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12.661656862000001</v>
      </c>
      <c r="O8" s="23">
        <f>($C$5*[1]Params!K10)</f>
        <v>0.37130029930162955</v>
      </c>
      <c r="P8" s="23">
        <f>(O8*N8)</f>
        <v>4.7012769825151324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12.661656862000001</v>
      </c>
      <c r="O9" s="23">
        <f>($C$5*[1]Params!K11)</f>
        <v>0.84386431659461258</v>
      </c>
      <c r="P9" s="23">
        <f>(O9*N9)</f>
        <v>10.684720414807117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21.62279640341071</v>
      </c>
    </row>
    <row r="13" spans="2:21">
      <c r="F13" t="s">
        <v>9</v>
      </c>
      <c r="G13" s="23">
        <f>(D14/B14)</f>
        <v>0.13837828932373558</v>
      </c>
    </row>
    <row r="14" spans="2:21">
      <c r="B14" s="35">
        <f>(SUM(B5:B13))</f>
        <v>50.648284310000008</v>
      </c>
      <c r="D14" s="23">
        <f>(SUM(D5:D13))</f>
        <v>7.0086229399999986</v>
      </c>
    </row>
    <row r="17" spans="11:20">
      <c r="N17" s="35"/>
      <c r="R17" s="35">
        <f>(SUM(R5:R16))</f>
        <v>50.648284310000008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1.671088600118745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23.537682222582635</v>
      </c>
      <c r="K4" s="4">
        <f>(J4/D14-1)</f>
        <v>-0.41317784367179744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0.58092900000000003</v>
      </c>
      <c r="S5" s="28">
        <v>0</v>
      </c>
      <c r="T5" s="29">
        <f>(D6)</f>
        <v>0</v>
      </c>
      <c r="U5" s="23">
        <f>(R5*J3)</f>
        <v>0.97078382937838248</v>
      </c>
    </row>
    <row r="6" spans="2:21">
      <c r="B6" s="47">
        <v>0.58092900000000003</v>
      </c>
      <c r="C6" s="28">
        <v>0</v>
      </c>
      <c r="D6" s="29">
        <f>(B6*C6)</f>
        <v>0</v>
      </c>
      <c r="E6" s="23">
        <f>(B6*J3)</f>
        <v>0.97078382937838248</v>
      </c>
      <c r="M6" t="s">
        <v>11</v>
      </c>
      <c r="N6" s="35">
        <f>(SUM(R5:R7)/5)</f>
        <v>2.8170477879999996</v>
      </c>
      <c r="O6" s="23">
        <f>($C$5*[1]Params!K8)</f>
        <v>3.898538812175127</v>
      </c>
      <c r="P6" s="23">
        <f>(O6*N6)</f>
        <v>10.982370137270086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2.8170477879999996</v>
      </c>
      <c r="O7" s="23">
        <f>($C$5*[1]Params!K9)</f>
        <v>4.7982016149847722</v>
      </c>
      <c r="P7" s="23">
        <f>(O7*N7)</f>
        <v>13.516763245870878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0.2997760799859942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2.8170477879999996</v>
      </c>
      <c r="O8" s="23">
        <f>($C$5*[1]Params!K10)</f>
        <v>6.5975272206040616</v>
      </c>
      <c r="P8" s="23">
        <f>(O8*N8)</f>
        <v>18.585549463072457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2.8170477879999996</v>
      </c>
      <c r="O9" s="23">
        <f>($C$5*[1]Params!K11)</f>
        <v>14.994380046827411</v>
      </c>
      <c r="P9" s="23">
        <f>(O9*N9)</f>
        <v>42.239885143346484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85.32456798955991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2.847691727549778</v>
      </c>
    </row>
    <row r="14" spans="2:21">
      <c r="B14" s="35">
        <f>(SUM(B5:B13))</f>
        <v>14.08523894</v>
      </c>
      <c r="D14" s="23">
        <f>(SUM(D5:D13))</f>
        <v>40.110418410000001</v>
      </c>
      <c r="R14" s="35">
        <f>(SUM(R5:R13))</f>
        <v>14.085238939999998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10.93976058525983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13.397367298568289</v>
      </c>
      <c r="K4" s="4">
        <f>(J4/D14-1)</f>
        <v>0.22574266226608319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0.96199955260864944</v>
      </c>
      <c r="M6" t="s">
        <v>11</v>
      </c>
      <c r="N6" s="1">
        <f>(SUM($B$5:$B$7)/5)</f>
        <v>0.24492980800000003</v>
      </c>
      <c r="O6" s="23">
        <f>($C$5*[1]Params!K8)</f>
        <v>12.800900900900901</v>
      </c>
      <c r="P6" s="23">
        <f>(O6*N6)</f>
        <v>3.1353221998846852</v>
      </c>
    </row>
    <row r="7" spans="2:16">
      <c r="B7" s="47">
        <v>2.6712969999999999E-2</v>
      </c>
      <c r="C7" s="28">
        <v>0</v>
      </c>
      <c r="D7" s="29">
        <f>(C7*B7)</f>
        <v>0</v>
      </c>
      <c r="E7" s="23">
        <f>(B7*J4)</f>
        <v>0.35788347072563576</v>
      </c>
      <c r="N7" s="1">
        <f>(SUM($B$5:$B$7)/5)</f>
        <v>0.24492980800000003</v>
      </c>
      <c r="O7" s="23">
        <f>($C$5*[1]Params!K9)</f>
        <v>15.754954954954954</v>
      </c>
      <c r="P7" s="23">
        <f>(O7*N7)</f>
        <v>3.8588580921657658</v>
      </c>
    </row>
    <row r="8" spans="2:16">
      <c r="N8" s="1">
        <f>(SUM($B$5:$B$7)/5)</f>
        <v>0.24492980800000003</v>
      </c>
      <c r="O8" s="23">
        <f>($C$5*[1]Params!K10)</f>
        <v>21.663063063063063</v>
      </c>
      <c r="P8" s="23">
        <f>(O8*N8)</f>
        <v>5.3059298767279284</v>
      </c>
    </row>
    <row r="9" spans="2:16">
      <c r="N9" s="1">
        <f>(SUM($B$5:$B$7)/5)</f>
        <v>0.24492980800000003</v>
      </c>
      <c r="O9" s="23">
        <f>($C$5*[1]Params!K11)</f>
        <v>49.234234234234229</v>
      </c>
      <c r="P9" s="23">
        <f>(O9*N9)</f>
        <v>12.058931538018019</v>
      </c>
    </row>
    <row r="12" spans="2:16">
      <c r="P12" s="23">
        <f>(SUM(P6:P9))</f>
        <v>24.359041706796397</v>
      </c>
    </row>
    <row r="13" spans="2:16">
      <c r="F13" t="s">
        <v>9</v>
      </c>
      <c r="G13" s="23">
        <f>(D14/B14)</f>
        <v>8.9250059755895439</v>
      </c>
    </row>
    <row r="14" spans="2:16">
      <c r="B14" s="19">
        <f>(SUM(B5:B13))</f>
        <v>1.2246490400000001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39.636539674335467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54.89759875881186</v>
      </c>
      <c r="K4" s="4">
        <f>(J4/D19-1)</f>
        <v>-106.15297143271432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1.610344E-2</v>
      </c>
      <c r="S5" s="28">
        <v>0</v>
      </c>
      <c r="T5" s="29">
        <f>(D6)</f>
        <v>0</v>
      </c>
      <c r="U5" s="23">
        <f>(R5*J3)</f>
        <v>0.63828463845328076</v>
      </c>
    </row>
    <row r="6" spans="2:22">
      <c r="B6" s="27">
        <v>1.610344E-2</v>
      </c>
      <c r="C6" s="28">
        <v>0</v>
      </c>
      <c r="D6" s="29">
        <f>(B6*C6)</f>
        <v>0</v>
      </c>
      <c r="E6" s="23">
        <f>(B6*J3)</f>
        <v>0.63828463845328076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1.4837993827851859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0.55305053400000015</v>
      </c>
      <c r="O9" s="23">
        <f>($S$6*[1]Params!K11)</f>
        <v>84.551801224137193</v>
      </c>
      <c r="P9" s="23">
        <f>(O9*N9)</f>
        <v>46.761418817670943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87.762250260182256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-0.37694169869177918</v>
      </c>
    </row>
    <row r="19" spans="2:20">
      <c r="B19" s="26">
        <f>(SUM(B5:B18))</f>
        <v>1.3850250099999997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1.3850250099999997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-0.37694169869177918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3.6705844341145522E-3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3.5064587978960584</v>
      </c>
      <c r="K4" s="4">
        <f>(J4/D13-1)</f>
        <v>0.23808596965216955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311.23818464796977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223.45453466451059</v>
      </c>
      <c r="K4" s="4">
        <f>(J4/D17-1)</f>
        <v>0.11475459630268836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7.3140973392272893E-2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2.6745100000000002E-3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2.9561402777864169E-2</v>
      </c>
      <c r="I8" t="s">
        <v>13</v>
      </c>
      <c r="J8" s="49">
        <f>(J7-B17)</f>
        <v>0.28204653000000013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87.783649983459185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2.3445300000000001E-3</v>
      </c>
      <c r="C10" s="28">
        <v>0</v>
      </c>
      <c r="D10" s="29">
        <v>0</v>
      </c>
      <c r="E10" s="23">
        <f>(B10*J3)</f>
        <v>0.72970726105270456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0.71795346999999987</v>
      </c>
      <c r="D17" s="23">
        <f>(SUM(D5:D16))</f>
        <v>200.45177244000001</v>
      </c>
      <c r="F17" t="s">
        <v>9</v>
      </c>
      <c r="G17" s="23">
        <f>(SUM(D5:D16)/SUM(B5:B16))</f>
        <v>279.19883504428225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0.71795346999999998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9.0496285247843589E-2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5.5562420038801097</v>
      </c>
      <c r="K4" s="4">
        <f>(J4/D13-1)</f>
        <v>0.11124840077602194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0.27834105999999997</v>
      </c>
      <c r="C6" s="28">
        <v>0</v>
      </c>
      <c r="D6" s="29">
        <f>(B6*C6)</f>
        <v>0</v>
      </c>
      <c r="E6" s="23">
        <f>(B6*J3)</f>
        <v>2.5188831961947145E-2</v>
      </c>
      <c r="M6" t="s">
        <v>11</v>
      </c>
      <c r="N6" s="35">
        <f>($B$13/5)</f>
        <v>12.279491889999999</v>
      </c>
      <c r="O6" s="23">
        <f>($C$5*[1]Params!K8)</f>
        <v>0.10634970155367125</v>
      </c>
      <c r="P6" s="23">
        <f>(O6*N6)</f>
        <v>1.3059202977322264</v>
      </c>
    </row>
    <row r="7" spans="2:16">
      <c r="N7" s="35">
        <f>($B$13/5)</f>
        <v>12.279491889999999</v>
      </c>
      <c r="O7" s="23">
        <f>($C$5*[1]Params!K9)</f>
        <v>0.13089194037374924</v>
      </c>
      <c r="P7" s="23">
        <f>(O7*N7)</f>
        <v>1.6072865202858173</v>
      </c>
    </row>
    <row r="8" spans="2:16">
      <c r="N8" s="35">
        <f>($B$13/5)</f>
        <v>12.279491889999999</v>
      </c>
      <c r="O8" s="23">
        <f>($C$5*[1]Params!K10)</f>
        <v>0.17997641801390521</v>
      </c>
      <c r="P8" s="23">
        <f>(O8*N8)</f>
        <v>2.2100189653929987</v>
      </c>
    </row>
    <row r="9" spans="2:16">
      <c r="N9" s="35">
        <f>($B$13/5)</f>
        <v>12.279491889999999</v>
      </c>
      <c r="O9" s="23">
        <f>($C$5*[1]Params!K11)</f>
        <v>0.40903731366796636</v>
      </c>
      <c r="P9" s="23">
        <f>(O9*N9)</f>
        <v>5.0227703758931792</v>
      </c>
    </row>
    <row r="11" spans="2:16">
      <c r="P11" s="23">
        <f>(SUM(P6:P9))</f>
        <v>10.145996159304222</v>
      </c>
    </row>
    <row r="12" spans="2:16">
      <c r="F12" t="s">
        <v>9</v>
      </c>
      <c r="G12" s="23">
        <f>(D13/B13)</f>
        <v>8.1436594360583106E-2</v>
      </c>
    </row>
    <row r="13" spans="2:16">
      <c r="B13" s="35">
        <f>(SUM(B5:B12))</f>
        <v>61.397459449999999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8.2124391300285371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36.256325053138418</v>
      </c>
      <c r="K4" s="4">
        <f>(J4/D14-1)</f>
        <v>1.1435216822693097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7.3376590000000005E-2</v>
      </c>
      <c r="S5" s="28">
        <v>0</v>
      </c>
      <c r="T5" s="29">
        <f>(D6)</f>
        <v>0</v>
      </c>
      <c r="U5">
        <f>(R5*J3)</f>
        <v>0.60260077894406072</v>
      </c>
    </row>
    <row r="6" spans="2:21">
      <c r="B6" s="27">
        <v>7.3376590000000005E-2</v>
      </c>
      <c r="C6" s="28">
        <v>0</v>
      </c>
      <c r="D6" s="29">
        <f>(B6*C6)</f>
        <v>0</v>
      </c>
      <c r="E6" s="23">
        <f>(B6*J3)</f>
        <v>0.60260077894406072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1.4876435639999999</v>
      </c>
      <c r="O8" s="23">
        <f>($C$5*[1]Params!K10)</f>
        <v>12.388308382358975</v>
      </c>
      <c r="P8" s="23">
        <f>(O8*N8)</f>
        <v>18.429387233863579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1.157581188</v>
      </c>
      <c r="O9" s="23">
        <f>($C$5*[1]Params!K11)</f>
        <v>28.155246323543125</v>
      </c>
      <c r="P9" s="23">
        <f>(O9*N9)</f>
        <v>32.591983487639681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74.701341231503264</v>
      </c>
    </row>
    <row r="13" spans="2:21">
      <c r="F13" t="s">
        <v>9</v>
      </c>
      <c r="G13" s="23">
        <f>(D14/B14)</f>
        <v>3.8312834425514968</v>
      </c>
      <c r="N13" s="26"/>
      <c r="P13" s="23"/>
      <c r="R13" s="26">
        <f>(SUM(R5:R12))</f>
        <v>4.414805939999999</v>
      </c>
      <c r="T13" s="23">
        <f>(SUM(T5:T12))</f>
        <v>16.914372899999996</v>
      </c>
    </row>
    <row r="14" spans="2:21">
      <c r="B14">
        <f>(SUM(B5:B13))</f>
        <v>4.4148059399999999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68.575999651402995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5.098192859524012</v>
      </c>
      <c r="K4" s="4">
        <f>(J4/D13-1)</f>
        <v>1.4535624371798974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2.9460200000000001E-3</v>
      </c>
      <c r="C6" s="28">
        <v>0</v>
      </c>
      <c r="D6" s="29">
        <f>(B6*C6)</f>
        <v>0</v>
      </c>
      <c r="E6" s="23">
        <f>(B6*J3)</f>
        <v>0.20202626649302627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2.9460200000000001E-3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1.9818737999999995E-2</v>
      </c>
      <c r="O8" s="23">
        <f>($C$5*[1]Params!K10)</f>
        <v>94.666000000000011</v>
      </c>
      <c r="P8" s="23">
        <f>(O8*N8)</f>
        <v>1.8761606515079998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1.9818737999999995E-2</v>
      </c>
      <c r="O9" s="23">
        <f>($C$5*[1]Params!K11)</f>
        <v>215.15</v>
      </c>
      <c r="P9" s="23">
        <f>(O9*N9)</f>
        <v>4.2640014806999993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9.262288432207999</v>
      </c>
      <c r="R11" s="1"/>
      <c r="S11" s="23"/>
      <c r="T11" s="24"/>
    </row>
    <row r="12" spans="2:20">
      <c r="F12" t="s">
        <v>9</v>
      </c>
      <c r="G12" s="23">
        <f>(D13/B13)</f>
        <v>27.949563708769375</v>
      </c>
    </row>
    <row r="13" spans="2:20">
      <c r="B13">
        <f>(SUM(B5:B12))</f>
        <v>7.434368999999999E-2</v>
      </c>
      <c r="D13" s="23">
        <f>(SUM(D5:D12))</f>
        <v>2.0778737000000005</v>
      </c>
    </row>
    <row r="22" spans="18:20">
      <c r="R22">
        <f>(SUM(R5:R21))</f>
        <v>7.434368999999999E-2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0.18111311642605529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4.878703299113921</v>
      </c>
      <c r="K4" s="4">
        <f>(J4/D14-1)</f>
        <v>-8.4675211176002101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41812.134490865312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1223.8616644935282</v>
      </c>
      <c r="K4" s="4">
        <f>(J4/D38-1)</f>
        <v>0.77305519738231787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3.5082000000000001E-4</v>
      </c>
      <c r="C6" s="28">
        <v>0</v>
      </c>
      <c r="D6" s="29">
        <f>(B6*C6)</f>
        <v>0</v>
      </c>
      <c r="E6" s="23">
        <f>(B6*J3)</f>
        <v>14.668533022085368</v>
      </c>
      <c r="I6" t="s">
        <v>11</v>
      </c>
      <c r="J6">
        <v>0.03</v>
      </c>
      <c r="R6" s="26">
        <f t="shared" si="0"/>
        <v>3.5082000000000001E-4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7.2950999999999572E-4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30.502370232430973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23581.970010068162</v>
      </c>
      <c r="R37">
        <f>(SUM(R5:R25))</f>
        <v>2.9626289999999996E-2</v>
      </c>
      <c r="T37" s="23">
        <f>(SUM(T5:T25))</f>
        <v>552.59980016999998</v>
      </c>
    </row>
    <row r="38" spans="2:20">
      <c r="B38">
        <f>(SUM(B5:B37))</f>
        <v>2.9270490000000003E-2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9.1890513759602062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13.895231940742411</v>
      </c>
      <c r="K4" s="4">
        <f>(J4/D12-1)</f>
        <v>2.4127815134846622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2.2795100000000002E-3</v>
      </c>
      <c r="C6" s="28">
        <v>0</v>
      </c>
      <c r="D6" s="29">
        <f>(B6*C6)</f>
        <v>0</v>
      </c>
      <c r="E6" s="23">
        <f>(B6*J3)</f>
        <v>2.094653450201505E-2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2.2795100000000002E-3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0.53309051600000013</v>
      </c>
      <c r="O8" s="23">
        <f>($C$5*[1]Params!K10)</f>
        <v>10.492489598943161</v>
      </c>
      <c r="P8" s="23">
        <f>(O8*N8)</f>
        <v>5.5934466944252437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2.6925401874254802</v>
      </c>
      <c r="P11" s="23">
        <f>(SUM(P6:P9))</f>
        <v>24.032139164425246</v>
      </c>
      <c r="R11" s="1"/>
      <c r="S11" s="23"/>
      <c r="T11" s="23"/>
    </row>
    <row r="12" spans="2:21">
      <c r="B12">
        <f>(SUM(B5:B11))</f>
        <v>1.5121508600000002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1.5121508599999998</v>
      </c>
      <c r="T24" s="23">
        <f>(SUM(T5:T23))</f>
        <v>4.0715269600000017</v>
      </c>
    </row>
  </sheetData>
  <conditionalFormatting sqref="C5 G11 O8: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0.87449154315716393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2.5572922349938145</v>
      </c>
      <c r="K4" s="4">
        <f>(J4/D10-1)</f>
        <v>-0.14756925500206186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2.6915269993151889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12.843734319714612</v>
      </c>
      <c r="K4" s="4">
        <f>(J4/D10-1)</f>
        <v>0.34147567278533675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1.7882929999999998E-2</v>
      </c>
      <c r="C6" s="28">
        <v>0</v>
      </c>
      <c r="D6" s="29">
        <f>(B6*C6)</f>
        <v>0</v>
      </c>
      <c r="E6" s="23">
        <f>(B6*J3)</f>
        <v>4.813238892186357E-2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1.1929654439999999</v>
      </c>
      <c r="O7" s="23">
        <f>($C$5*[1]Params!K9)</f>
        <v>3.4867820792880124</v>
      </c>
      <c r="P7" s="23">
        <f>(O7*N7)</f>
        <v>4.1596105313490668</v>
      </c>
    </row>
    <row r="8" spans="2:17">
      <c r="N8" s="1">
        <f>2*($B$10+$N$6)/5-$N$6</f>
        <v>1.1929654439999999</v>
      </c>
      <c r="O8" s="23">
        <f>($C$5*[1]Params!K10)</f>
        <v>4.7943253590210171</v>
      </c>
      <c r="P8" s="23">
        <f>(O8*N8)</f>
        <v>5.7194644806049668</v>
      </c>
    </row>
    <row r="9" spans="2:17">
      <c r="F9" t="s">
        <v>9</v>
      </c>
      <c r="G9" s="23">
        <f>(D10/B10)</f>
        <v>2.0063927016482599</v>
      </c>
      <c r="N9" s="1">
        <f>2*($B$10+$N$6)/5-$N$6</f>
        <v>1.1929654439999999</v>
      </c>
      <c r="O9" s="23">
        <f>($C$5*[1]Params!K11)</f>
        <v>10.89619399777504</v>
      </c>
      <c r="P9" s="23">
        <f>(O9*N9)</f>
        <v>12.998782910465835</v>
      </c>
    </row>
    <row r="10" spans="2:17">
      <c r="B10" s="1">
        <f>(SUM(B5:B9))</f>
        <v>4.7719136100000004</v>
      </c>
      <c r="D10" s="23">
        <f>(SUM(D5:D9))</f>
        <v>9.5743326400000015</v>
      </c>
    </row>
    <row r="11" spans="2:17">
      <c r="P11" s="23">
        <f>(SUM(P6:P9))</f>
        <v>26.263525282419867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15.32171372506097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9.0444249254399978</v>
      </c>
      <c r="K4" s="4">
        <f>(J4/D11-1)</f>
        <v>31.481809031953631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2.3739500000000001E-3</v>
      </c>
      <c r="C6" s="28">
        <v>0</v>
      </c>
      <c r="D6" s="29">
        <f>(B6*C6)</f>
        <v>0</v>
      </c>
      <c r="E6" s="23">
        <f>(B6*J3)</f>
        <v>3.6372982297608492E-2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2.3739500000000001E-3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0.31592090399999995</v>
      </c>
      <c r="O9" s="23">
        <f>($C$5*[1]Params!K11)</f>
        <v>36.253387829805618</v>
      </c>
      <c r="P9" s="23">
        <f>(O9*N9)</f>
        <v>11.453203056254788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0.47170136706328147</v>
      </c>
      <c r="O10" s="23"/>
      <c r="P10" s="23"/>
      <c r="R10" s="1"/>
      <c r="S10" s="23"/>
      <c r="T10" s="23"/>
      <c r="U10" s="24"/>
    </row>
    <row r="11" spans="2:21">
      <c r="B11">
        <f>(SUM(B5:B10))</f>
        <v>0.59030112999999984</v>
      </c>
      <c r="C11" s="23"/>
      <c r="D11" s="23">
        <f>(SUM(D5:D10))</f>
        <v>0.27844584999999977</v>
      </c>
      <c r="O11" s="23"/>
      <c r="P11" s="23">
        <f>(SUM(P6:P9))</f>
        <v>21.104757206254789</v>
      </c>
      <c r="R11" s="1"/>
      <c r="S11" s="23"/>
      <c r="T11" s="24"/>
    </row>
    <row r="22" spans="18:20">
      <c r="R22">
        <f>(SUM(R5:R21))</f>
        <v>0.59030112999999984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74.200036158970676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12.17836883073136</v>
      </c>
      <c r="K4" s="4">
        <f>(J4/D15-1)</f>
        <v>0.22532628686927603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1.17129E-3</v>
      </c>
      <c r="C6" s="28">
        <v>0</v>
      </c>
      <c r="D6" s="29">
        <f>(B6*C6)</f>
        <v>0</v>
      </c>
      <c r="E6" s="23">
        <f>(B6*J3)</f>
        <v>8.6909760352640766E-2</v>
      </c>
      <c r="M6" t="s">
        <v>11</v>
      </c>
      <c r="N6" s="49">
        <f>(SUM(R$5:R$8)/5)</f>
        <v>3.2825776000000008E-2</v>
      </c>
      <c r="O6" s="23">
        <f>($C$7*[1]Params!K8)</f>
        <v>89.451451451451447</v>
      </c>
      <c r="P6" s="23">
        <f>(O6*N6)</f>
        <v>2.9363133082202206</v>
      </c>
      <c r="R6" s="2">
        <f>(B6)</f>
        <v>1.17129E-3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3.2825776000000008E-2</v>
      </c>
      <c r="O7" s="23">
        <f>($C$7*[1]Params!K9)</f>
        <v>110.09409409409409</v>
      </c>
      <c r="P7" s="23">
        <f>(O7*N7)</f>
        <v>3.6139240716556564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3.2825776000000008E-2</v>
      </c>
      <c r="O8" s="23">
        <f>($C$7*[1]Params!K10)</f>
        <v>151.37937937937937</v>
      </c>
      <c r="P8" s="23">
        <f>(O8*N8)</f>
        <v>4.9691455985265272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1.3072193535216643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3.2825776000000008E-2</v>
      </c>
      <c r="O9" s="23">
        <f>($C$7*[1]Params!K11)</f>
        <v>344.04404404404403</v>
      </c>
      <c r="P9" s="23">
        <f>(O9*N9)</f>
        <v>11.293512723923927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22.81289570232633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60.555328775776694</v>
      </c>
    </row>
    <row r="15" spans="2:21">
      <c r="B15" s="1">
        <f>(SUM(B5:B14))</f>
        <v>0.16412888</v>
      </c>
      <c r="D15" s="23">
        <f>(SUM(D5:D14))</f>
        <v>9.9388782899999999</v>
      </c>
    </row>
    <row r="21" spans="18:20">
      <c r="R21">
        <f>(SUM(R5:R20))</f>
        <v>0.16412888000000003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0.85501967498776343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3.5593730674749282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5.6131519999999997E-2</v>
      </c>
      <c r="C6" s="28">
        <v>0</v>
      </c>
      <c r="D6" s="29">
        <f>(B6*C6)</f>
        <v>0</v>
      </c>
      <c r="E6" s="23">
        <f>(B6*J3)</f>
        <v>4.799355398696914E-2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4.1629136400000011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1.409879114695773E-4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18.049897448018751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32006.108289492608</v>
      </c>
      <c r="P9" s="23">
        <f>(O9*N9)</f>
        <v>16.003054144746304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4869.6904240399999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4869.6904240399999</v>
      </c>
      <c r="C18" s="28">
        <v>0</v>
      </c>
      <c r="D18" s="29">
        <f>(B18*C18)</f>
        <v>0</v>
      </c>
      <c r="E18" s="23">
        <f>(B18*J3)</f>
        <v>0.68656748238879983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-8.7412505111137921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-21.148186720436595</v>
      </c>
    </row>
    <row r="39" spans="2:20">
      <c r="B39">
        <f>(SUM(B5:B38))</f>
        <v>128024.43315797043</v>
      </c>
      <c r="D39" s="23">
        <f>(SUM(D5:D38))</f>
        <v>-76.307382291799911</v>
      </c>
      <c r="F39" t="s">
        <v>9</v>
      </c>
      <c r="G39" s="33">
        <f>(D39/B39)</f>
        <v>-5.9603765007608812E-4</v>
      </c>
      <c r="R39">
        <f>(SUM(R5:R38))</f>
        <v>128024.43315797043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0.96602112212528868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56.098318179072542</v>
      </c>
      <c r="K4" s="4">
        <f>(J4/D18-1)</f>
        <v>0.10940052060315431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0.32029450999999998</v>
      </c>
      <c r="C6" s="28">
        <v>0</v>
      </c>
      <c r="D6" s="29">
        <f>(B6*C6)</f>
        <v>0</v>
      </c>
      <c r="E6" s="23">
        <f>(B6*J3)</f>
        <v>0.30941126196076946</v>
      </c>
      <c r="M6" t="s">
        <v>11</v>
      </c>
      <c r="N6" s="19">
        <f>($B$7+$R$9+$R$6)/5</f>
        <v>8.9396088917777767</v>
      </c>
      <c r="O6" s="23">
        <f>($S$7*[1]Params!K8)</f>
        <v>1.1975720777093433</v>
      </c>
      <c r="P6" s="23">
        <f>(O6*N6)</f>
        <v>10.705825994435232</v>
      </c>
      <c r="R6" s="47">
        <f>(B6)</f>
        <v>0.32029450999999998</v>
      </c>
      <c r="S6" s="28">
        <v>0</v>
      </c>
      <c r="T6" s="29">
        <f>(D6)</f>
        <v>0</v>
      </c>
      <c r="U6" s="23">
        <f>(R6*J3)</f>
        <v>0.30941126196076946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8.9396088917777767</v>
      </c>
      <c r="O7" s="23">
        <f>($S$7*[1]Params!K9)</f>
        <v>1.4739348648730379</v>
      </c>
      <c r="P7" s="23">
        <f>(O7*N7)</f>
        <v>13.176401223920285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8.9396088917777767</v>
      </c>
      <c r="O8" s="23">
        <f>($S$7*[1]Params!K10)</f>
        <v>2.0266604392004273</v>
      </c>
      <c r="P8" s="23">
        <f>(O8*N8)</f>
        <v>18.117551682890394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8.9396088917777767</v>
      </c>
      <c r="O9" s="23">
        <f>($C$7*[1]Params!K11)</f>
        <v>4.6060464527282434</v>
      </c>
      <c r="P9" s="23">
        <f>(O9*N9)</f>
        <v>41.176253824750894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83.176032725996805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0.8707595716649621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58.071523380000002</v>
      </c>
      <c r="S17" s="23"/>
      <c r="T17" s="23">
        <f>(SUM(T5:T12))</f>
        <v>50.56633482430064</v>
      </c>
    </row>
    <row r="18" spans="2:20">
      <c r="B18" s="19">
        <f>(SUM(B5:B17))</f>
        <v>58.071523380000009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7" width="9.140625" style="14" customWidth="1"/>
    <col min="148" max="16384" width="9.140625" style="14"/>
  </cols>
  <sheetData>
    <row r="3" spans="2:16">
      <c r="I3" t="s">
        <v>3</v>
      </c>
      <c r="J3" s="45">
        <v>2.7435534698418289E-2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1.7778135848542622</v>
      </c>
      <c r="K4" s="4">
        <f>(J4/D10-1)</f>
        <v>-0.11109320757286889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5.0936229999999999E-2</v>
      </c>
      <c r="C6" s="28">
        <v>0</v>
      </c>
      <c r="D6" s="29">
        <f>(B6*C6)</f>
        <v>0</v>
      </c>
      <c r="E6" s="23">
        <f>(B6*J3)</f>
        <v>1.3974627055716145E-3</v>
      </c>
      <c r="M6" t="s">
        <v>11</v>
      </c>
      <c r="N6" s="35">
        <f>($B$10/5)</f>
        <v>12.959933928000002</v>
      </c>
      <c r="O6" s="45">
        <f>($C$5*[1]Params!K8)</f>
        <v>4.0155225640266315E-2</v>
      </c>
      <c r="P6" s="23">
        <f>(O6*N6)</f>
        <v>0.52040907116178303</v>
      </c>
    </row>
    <row r="7" spans="2:16">
      <c r="B7" s="35"/>
      <c r="C7" s="23"/>
      <c r="D7" s="25"/>
      <c r="E7" s="23"/>
      <c r="N7" s="35">
        <f>($B$10/5)</f>
        <v>12.959933928000002</v>
      </c>
      <c r="O7" s="45">
        <f>($C$5*[1]Params!K9)</f>
        <v>4.9421816172635469E-2</v>
      </c>
      <c r="P7" s="23">
        <f>(O7*N7)</f>
        <v>0.64050347219911763</v>
      </c>
    </row>
    <row r="8" spans="2:16">
      <c r="N8" s="35">
        <f>($B$10/5)</f>
        <v>12.959933928000002</v>
      </c>
      <c r="O8" s="45">
        <f>($C$5*[1]Params!K10)</f>
        <v>6.7954997237373763E-2</v>
      </c>
      <c r="P8" s="23">
        <f>(O8*N8)</f>
        <v>0.8806922742737866</v>
      </c>
    </row>
    <row r="9" spans="2:16">
      <c r="F9" t="s">
        <v>9</v>
      </c>
      <c r="G9" s="23">
        <f>(D10/B10)</f>
        <v>3.0864354881917879E-2</v>
      </c>
      <c r="N9" s="35">
        <f>($B$10/5)</f>
        <v>12.959933928000002</v>
      </c>
      <c r="O9" s="45">
        <f>($C$5*[1]Params!K11)</f>
        <v>0.15444317553948583</v>
      </c>
      <c r="P9" s="23">
        <f>(O9*N9)</f>
        <v>2.0015733506222424</v>
      </c>
    </row>
    <row r="10" spans="2:16">
      <c r="B10" s="35">
        <f>(SUM(B5:B9))</f>
        <v>64.799669640000005</v>
      </c>
      <c r="D10" s="23">
        <f>(SUM(D5:D9))</f>
        <v>2</v>
      </c>
    </row>
    <row r="11" spans="2:16">
      <c r="P11" s="23">
        <f>(SUM(P6:P9))</f>
        <v>4.0431781682569294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1.3080379020850119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43.147102449254426</v>
      </c>
      <c r="K4" s="4">
        <f>(J4/D11-1)</f>
        <v>2.1684223031567238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0.33742554000000002</v>
      </c>
      <c r="C6" s="28">
        <v>0</v>
      </c>
      <c r="D6" s="29">
        <f>(B6*C6)</f>
        <v>0</v>
      </c>
      <c r="E6" s="23">
        <f>(B6*J3)</f>
        <v>0.44136539545150233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0.44136539545150233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3.114438244864413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10.999675323999996</v>
      </c>
      <c r="O8" s="23">
        <f>($C$5*[1]Params!K10)</f>
        <v>1.6670207492387226</v>
      </c>
      <c r="P8" s="23">
        <f>(O8*N8)</f>
        <v>18.336686999997163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10.999675323999996</v>
      </c>
      <c r="O9" s="23">
        <f>($C$5*[1]Params!K11)</f>
        <v>3.7886835209970964</v>
      </c>
      <c r="P9" s="23">
        <f>(O9*N9)</f>
        <v>41.674288636357183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0.41283571977820116</v>
      </c>
      <c r="R10" s="1"/>
      <c r="S10" s="23"/>
      <c r="T10" s="23"/>
      <c r="V10" s="24"/>
    </row>
    <row r="11" spans="2:22">
      <c r="B11" s="35">
        <f>(SUM(B5:B10))</f>
        <v>32.986125539999996</v>
      </c>
      <c r="D11" s="23">
        <f>(SUM(D5:D10))</f>
        <v>13.617850880000002</v>
      </c>
      <c r="P11" s="23">
        <f>(SUM(P6:P9))</f>
        <v>85.983124756354357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3.5973095853384138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35.892679402926561</v>
      </c>
      <c r="K4" s="4">
        <f>(J4/D25-1)</f>
        <v>-16.515648173440681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0.10077493</v>
      </c>
      <c r="C7" s="28">
        <v>0</v>
      </c>
      <c r="D7" s="29">
        <v>0</v>
      </c>
      <c r="E7" s="24">
        <f>B7*J3</f>
        <v>0.36251862165080767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0.10077493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0.62339044260632481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0.60247992138432216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4.6302005839999971</v>
      </c>
      <c r="O17" s="23">
        <f>($S$6*[1]Params!K11)</f>
        <v>9.0653087238233461</v>
      </c>
      <c r="P17" s="23">
        <f>(O17*N17)</f>
        <v>41.974197747187127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84.074786177187121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-0.23185042256218491</v>
      </c>
      <c r="S24" s="23"/>
      <c r="T24" s="23"/>
    </row>
    <row r="25" spans="2:20">
      <c r="B25" s="1">
        <f>(SUM(B5:B24))</f>
        <v>9.9776453906593598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9.9776453906593634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8" width="9.140625" style="14" customWidth="1"/>
    <col min="16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0.56059464749909049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2.1312664660596674</v>
      </c>
      <c r="K4" s="4">
        <f>(J4/D14-1)</f>
        <v>-16.323507139276799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7.5141260000000001E-2</v>
      </c>
      <c r="C6" s="28">
        <v>0</v>
      </c>
      <c r="D6" s="28">
        <f>(B6*C6)</f>
        <v>0</v>
      </c>
      <c r="E6" s="23">
        <f>(B6*J3)</f>
        <v>4.2123788162337507E-2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7.5141260000000001E-2</v>
      </c>
      <c r="S6" s="28">
        <v>0</v>
      </c>
      <c r="T6" s="28">
        <f>(D6)</f>
        <v>0</v>
      </c>
      <c r="U6" s="23">
        <f>(E6)</f>
        <v>4.2123788162337507E-2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1.9048367680000007</v>
      </c>
      <c r="O9" s="23">
        <f>($C$5*[1]Params!K11)</f>
        <v>1.1690120786260096</v>
      </c>
      <c r="P9" s="23">
        <f>(O9*N9)</f>
        <v>2.2267771896029309</v>
      </c>
      <c r="Q9" s="24"/>
    </row>
    <row r="10" spans="2:21">
      <c r="B10" s="35"/>
      <c r="C10" s="23"/>
      <c r="D10" s="23"/>
    </row>
    <row r="12" spans="2:21">
      <c r="P12" s="23">
        <f>(SUM(P6:P9))</f>
        <v>4.5418978796029315</v>
      </c>
    </row>
    <row r="13" spans="2:21">
      <c r="F13" t="s">
        <v>9</v>
      </c>
      <c r="G13" s="23">
        <f>(D14/B14)</f>
        <v>-3.6583964911152067E-2</v>
      </c>
    </row>
    <row r="14" spans="2:21">
      <c r="B14" s="35">
        <f>(SUM(B5:B13))</f>
        <v>3.8017959600000015</v>
      </c>
      <c r="D14" s="23">
        <f>(SUM(D5:D13))</f>
        <v>-0.13908476999999975</v>
      </c>
    </row>
    <row r="17" spans="11:20">
      <c r="N17" s="35"/>
      <c r="R17" s="35">
        <f>(SUM(R5:R16))</f>
        <v>9.4847959600000014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1.034843404305922E-5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4.551145362153866</v>
      </c>
      <c r="K4" s="4">
        <f>(J4/D13-1)</f>
        <v>-9.5199729194062499E-2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259.05</v>
      </c>
      <c r="C6" s="28">
        <v>0</v>
      </c>
      <c r="D6" s="29">
        <f>(B6*C6)</f>
        <v>0</v>
      </c>
      <c r="E6" s="23">
        <f>(B6*J3)</f>
        <v>2.6807618388544909E-3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1.1437257897636907E-5</v>
      </c>
    </row>
    <row r="13" spans="2:16">
      <c r="B13">
        <f>(SUM(B5:B12))</f>
        <v>439790.73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4.7732062379927751E-3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2.8610598190528691</v>
      </c>
      <c r="K4" s="4">
        <f>(J4/D10-1)</f>
        <v>-4.6313393649043633E-2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E44" sqref="E4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103.4688702815487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273.87186666745743</v>
      </c>
      <c r="K4" s="4">
        <f>(J4/D46-1)</f>
        <v>-3.9330496102463006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0.21728462759125228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0.63747305489994022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6.302671E-2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5.4608593419455884E-2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6.302671E-2</v>
      </c>
      <c r="C18" s="28">
        <v>0</v>
      </c>
      <c r="D18" s="29">
        <v>0</v>
      </c>
      <c r="E18" s="24">
        <f>B18*J3</f>
        <v>6.5213024812627882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8.8524656318922688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4.4960153520638464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5.1187649920295364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2.6469011010000001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-35.276890619269125</v>
      </c>
      <c r="R46" s="26">
        <f>(SUM(R5:R36))</f>
        <v>2.6469011009999996</v>
      </c>
      <c r="S46" s="23"/>
      <c r="T46" s="23">
        <f>(SUM(T5:T36))</f>
        <v>-93.376440489769621</v>
      </c>
      <c r="V46" t="s">
        <v>9</v>
      </c>
      <c r="W46" s="23">
        <f>(T46/R46)</f>
        <v>-35.277646170645362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0.10498865151991391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0.98169691727953168</v>
      </c>
      <c r="K4" s="4">
        <f>(J4/D13-1)</f>
        <v>0.96339383455906336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0.24924668999999999</v>
      </c>
      <c r="C6" s="28">
        <v>0</v>
      </c>
      <c r="D6" s="29">
        <f>(B6*C6)</f>
        <v>0</v>
      </c>
      <c r="E6" s="23">
        <f>(B6*J3)</f>
        <v>2.616807387890201E-2</v>
      </c>
      <c r="G6" s="23"/>
      <c r="M6" t="s">
        <v>11</v>
      </c>
      <c r="N6" s="19">
        <f>($B$13/5)</f>
        <v>1.8701010119999999</v>
      </c>
      <c r="O6" s="45">
        <f>($C$5*[1]Params!K8)</f>
        <v>7.1418695478700056E-2</v>
      </c>
      <c r="P6" s="23">
        <f>(O6*N6)</f>
        <v>0.13356017469043679</v>
      </c>
      <c r="Q6" s="23">
        <f>N6*$J$3</f>
        <v>0.19633938345590632</v>
      </c>
    </row>
    <row r="7" spans="2:17">
      <c r="C7" s="23"/>
      <c r="D7" s="23"/>
      <c r="E7" s="23"/>
      <c r="G7" s="23"/>
      <c r="N7" s="19">
        <f>($B$13/5)</f>
        <v>1.8701010119999999</v>
      </c>
      <c r="O7" s="45">
        <f>($C$5*[1]Params!K9)</f>
        <v>8.7899932896861599E-2</v>
      </c>
      <c r="P7" s="23">
        <f>(O7*N7)</f>
        <v>0.16438175346515296</v>
      </c>
      <c r="Q7" s="23">
        <f>Q6*2</f>
        <v>0.39267876691181264</v>
      </c>
    </row>
    <row r="8" spans="2:17">
      <c r="C8" s="23"/>
      <c r="D8" s="23"/>
      <c r="E8" s="23"/>
      <c r="G8" s="23"/>
      <c r="N8" s="19">
        <f>($B$13/5)</f>
        <v>1.8701010119999999</v>
      </c>
      <c r="O8" s="45">
        <f>($C$5*[1]Params!K10)</f>
        <v>0.12086240773318471</v>
      </c>
      <c r="P8" s="23">
        <f>(O8*N8)</f>
        <v>0.22602491101458536</v>
      </c>
      <c r="Q8" s="23">
        <f>Q6*3</f>
        <v>0.58901815036771898</v>
      </c>
    </row>
    <row r="9" spans="2:17">
      <c r="C9" s="23"/>
      <c r="D9" s="23"/>
      <c r="E9" s="23"/>
      <c r="G9" s="23"/>
      <c r="N9" s="19">
        <f>($B$13/5)</f>
        <v>1.8701010119999999</v>
      </c>
      <c r="O9" s="45">
        <f>($C$5*[1]Params!K11)</f>
        <v>0.27468729030269251</v>
      </c>
      <c r="P9" s="23">
        <f>(O9*N9)</f>
        <v>0.51369297957860305</v>
      </c>
      <c r="Q9" s="23">
        <f>Q6*4</f>
        <v>0.78535753382362528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1.0376598187487782</v>
      </c>
    </row>
    <row r="12" spans="2:17">
      <c r="C12" s="23"/>
      <c r="D12" s="23"/>
      <c r="E12" s="23"/>
      <c r="F12" t="s">
        <v>9</v>
      </c>
      <c r="G12" s="23">
        <f>(D13/B13)</f>
        <v>5.3473047369272268E-2</v>
      </c>
    </row>
    <row r="13" spans="2:17">
      <c r="B13">
        <f>(SUM(B5:B12))</f>
        <v>9.3505050599999997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7.6264013452672508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13.319424457550173</v>
      </c>
      <c r="K4" s="4">
        <f>(J4/D10-1)</f>
        <v>0.49591587296872186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2.6056400000000002E-3</v>
      </c>
      <c r="C6" s="28">
        <v>0</v>
      </c>
      <c r="D6" s="28">
        <f>(B6*C6)</f>
        <v>0</v>
      </c>
      <c r="E6" s="23">
        <f>(B6*J3)</f>
        <v>1.9871656401282162E-2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2.6056400000000002E-3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0.45319551600000013</v>
      </c>
      <c r="O7" s="45">
        <f>($C$5*[1]Params!K9)</f>
        <v>8.9182731538402358</v>
      </c>
      <c r="P7" s="23">
        <f>(O7*N7)</f>
        <v>4.0417214037835745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5.098148554391809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1.7464887900000001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24.417862103783577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2.1554887900000002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0.61889013615492428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19.170621640728005</v>
      </c>
      <c r="K4" s="4">
        <f>(J4/D14-1)</f>
        <v>7.1989416859828808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54.383081769999997</v>
      </c>
      <c r="S5" s="23">
        <f>(T5/R5)</f>
        <v>0.35121216706288916</v>
      </c>
      <c r="T5" s="23">
        <f>(SUM(D5:D7))</f>
        <v>19.100000000000001</v>
      </c>
    </row>
    <row r="6" spans="2:21">
      <c r="B6" s="20">
        <v>0.80807030000000002</v>
      </c>
      <c r="C6" s="28">
        <v>0</v>
      </c>
      <c r="D6" s="28">
        <f>(B6*C6)</f>
        <v>0</v>
      </c>
      <c r="E6" s="23">
        <f>(B6*J3)</f>
        <v>0.50010673798975047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10.325269123333333</v>
      </c>
      <c r="O8" s="23">
        <f>($C$5*[1]Params!K10)</f>
        <v>0.78521945271816052</v>
      </c>
      <c r="P8" s="23">
        <f>(O8*N8)</f>
        <v>8.1076021701915213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10.325269123333333</v>
      </c>
      <c r="O9" s="23">
        <f>($C$5*[1]Params!K11)</f>
        <v>1.7845896652685465</v>
      </c>
      <c r="P9" s="23">
        <f>(O9*N9)</f>
        <v>18.426368568617093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40.372266508808615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7.5484149035111997E-2</v>
      </c>
    </row>
    <row r="14" spans="2:21">
      <c r="B14" s="19">
        <f>(SUM(B5:B13))</f>
        <v>30.975807369999998</v>
      </c>
      <c r="D14" s="23">
        <f>(SUM(D5:D13))</f>
        <v>2.3381824600000005</v>
      </c>
    </row>
    <row r="18" spans="12:20">
      <c r="R18">
        <f>(SUM(R5:R17))</f>
        <v>30.975807369999998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31" width="9.140625" style="14" customWidth="1"/>
    <col min="132" max="16384" width="9.140625" style="14"/>
  </cols>
  <sheetData>
    <row r="3" spans="2:21">
      <c r="I3" t="s">
        <v>3</v>
      </c>
      <c r="J3" s="45">
        <v>12.04389000526422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12.249109941986518</v>
      </c>
      <c r="K4" s="4">
        <f>(J4/D14-1)</f>
        <v>-5.7710035002921822E-2</v>
      </c>
      <c r="R4" t="s">
        <v>5</v>
      </c>
      <c r="S4" t="s">
        <v>6</v>
      </c>
      <c r="T4" t="s">
        <v>7</v>
      </c>
    </row>
    <row r="5" spans="2:21">
      <c r="B5" s="1">
        <v>1.0166963099999999</v>
      </c>
      <c r="C5" s="23">
        <f>(D5/B5)</f>
        <v>12.785823920222549</v>
      </c>
      <c r="D5" s="23">
        <v>12.9993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1.0166963099999999</v>
      </c>
      <c r="S5" s="23">
        <f>(T5/R5)</f>
        <v>12.785823920222549</v>
      </c>
      <c r="T5" s="23">
        <f>D5</f>
        <v>12.9993</v>
      </c>
    </row>
    <row r="6" spans="2:21">
      <c r="B6" s="2">
        <v>3.4302999999999997E-4</v>
      </c>
      <c r="C6" s="28">
        <v>0</v>
      </c>
      <c r="D6" s="28">
        <f>(B6*C6)</f>
        <v>0</v>
      </c>
      <c r="E6" s="23">
        <f>(B6*J3)</f>
        <v>4.1314155885057852E-3</v>
      </c>
      <c r="M6" t="s">
        <v>11</v>
      </c>
      <c r="N6" s="19">
        <f>(B$14/5)</f>
        <v>0.20340786799999999</v>
      </c>
      <c r="O6" s="23">
        <f>($C$5*[1]Params!K8)</f>
        <v>16.621571096289316</v>
      </c>
      <c r="P6" s="23">
        <f>(O6*N6)</f>
        <v>3.3809583395066323</v>
      </c>
      <c r="R6" s="19">
        <f>(B6)</f>
        <v>3.4302999999999997E-4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0.20340786799999999</v>
      </c>
      <c r="O7" s="23">
        <f>($C$5*[1]Params!K9)</f>
        <v>20.45731827235608</v>
      </c>
      <c r="P7" s="23">
        <f>(O7*N7)</f>
        <v>4.161179494777393</v>
      </c>
      <c r="R7" s="19"/>
      <c r="S7" s="23"/>
      <c r="T7" s="24"/>
      <c r="U7" s="24"/>
    </row>
    <row r="8" spans="2:21">
      <c r="C8" s="23"/>
      <c r="D8" s="23"/>
      <c r="N8" s="19">
        <f>(B$14/5)</f>
        <v>0.20340786799999999</v>
      </c>
      <c r="O8" s="23">
        <f>($C$5*[1]Params!K10)</f>
        <v>28.128812624489612</v>
      </c>
      <c r="P8" s="23">
        <f>(O8*N8)</f>
        <v>5.7216218053189163</v>
      </c>
      <c r="R8" s="19"/>
      <c r="S8" s="24"/>
      <c r="T8" s="24"/>
    </row>
    <row r="9" spans="2:21">
      <c r="C9" s="24"/>
      <c r="D9" s="23"/>
      <c r="N9" s="19">
        <f>(B$14/5)</f>
        <v>0.20340786799999999</v>
      </c>
      <c r="O9" s="23">
        <f>($C$5*[1]Params!K11)</f>
        <v>63.929119601112745</v>
      </c>
      <c r="P9" s="23">
        <f>(O9*N9)</f>
        <v>13.003685921179354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26.267445560782296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12.781511480175389</v>
      </c>
    </row>
    <row r="14" spans="2:21">
      <c r="B14" s="19">
        <f>(SUM(B5:B13))</f>
        <v>1.01703934</v>
      </c>
      <c r="D14" s="23">
        <f>(SUM(D5:D13))</f>
        <v>12.9993</v>
      </c>
    </row>
    <row r="18" spans="12:20">
      <c r="R18">
        <f>(SUM(R5:R17))</f>
        <v>1.01703934</v>
      </c>
      <c r="T18" s="23">
        <f>(SUM(T5:T17))</f>
        <v>12.9993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31" width="9.140625" style="14" customWidth="1"/>
    <col min="132" max="16384" width="9.140625" style="14"/>
  </cols>
  <sheetData>
    <row r="3" spans="2:21">
      <c r="I3" t="s">
        <v>3</v>
      </c>
      <c r="J3" s="45">
        <v>3.053282549156263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10.859395671616305</v>
      </c>
      <c r="K4" s="4">
        <f>(J4/D14-1)</f>
        <v>-1.2683480019247018E-2</v>
      </c>
      <c r="R4" t="s">
        <v>5</v>
      </c>
      <c r="S4" t="s">
        <v>6</v>
      </c>
      <c r="T4" t="s">
        <v>7</v>
      </c>
    </row>
    <row r="5" spans="2:21">
      <c r="B5" s="35">
        <v>3.5565704</v>
      </c>
      <c r="C5" s="23">
        <f>(D5/B5)</f>
        <v>3.0925579316523581</v>
      </c>
      <c r="D5" s="23">
        <v>10.998900000000001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3.5565704</v>
      </c>
      <c r="S5" s="23">
        <f>(T5/R5)</f>
        <v>3.0925579316523581</v>
      </c>
      <c r="T5" s="23">
        <f>D5</f>
        <v>10.998900000000001</v>
      </c>
    </row>
    <row r="6" spans="2:21">
      <c r="B6" s="47">
        <v>5.9389999999999999E-5</v>
      </c>
      <c r="C6" s="28">
        <v>0</v>
      </c>
      <c r="D6" s="28">
        <f>(B6*C6)</f>
        <v>0</v>
      </c>
      <c r="E6" s="23">
        <f>(B6*J3)</f>
        <v>1.8133445059439045E-4</v>
      </c>
      <c r="M6" t="s">
        <v>11</v>
      </c>
      <c r="N6" s="19">
        <f>(B$14/5)</f>
        <v>0.71132595799999998</v>
      </c>
      <c r="O6" s="23">
        <f>($C$5*[1]Params!K8)</f>
        <v>4.0203253111480661</v>
      </c>
      <c r="P6" s="23">
        <f>(O6*N6)</f>
        <v>2.859761753424046</v>
      </c>
      <c r="R6" s="19">
        <f>(B6)</f>
        <v>5.9389999999999999E-5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0.71132595799999998</v>
      </c>
      <c r="O7" s="23">
        <f>($C$5*[1]Params!K9)</f>
        <v>4.9480926906437732</v>
      </c>
      <c r="P7" s="23">
        <f>(O7*N7)</f>
        <v>3.5197067734449794</v>
      </c>
      <c r="R7" s="19"/>
      <c r="S7" s="23"/>
      <c r="T7" s="24"/>
      <c r="U7" s="24"/>
    </row>
    <row r="8" spans="2:21">
      <c r="C8" s="23"/>
      <c r="D8" s="23"/>
      <c r="N8" s="19">
        <f>(B$14/5)</f>
        <v>0.71132595799999998</v>
      </c>
      <c r="O8" s="23">
        <f>($C$5*[1]Params!K10)</f>
        <v>6.8036274496351883</v>
      </c>
      <c r="P8" s="23">
        <f>(O8*N8)</f>
        <v>4.839596813486847</v>
      </c>
      <c r="R8" s="19"/>
      <c r="S8" s="24"/>
      <c r="T8" s="24"/>
    </row>
    <row r="9" spans="2:21">
      <c r="C9" s="24"/>
      <c r="D9" s="23"/>
      <c r="N9" s="19">
        <f>(B$14/5)</f>
        <v>0.71132595799999998</v>
      </c>
      <c r="O9" s="23">
        <f>($C$5*[1]Params!K11)</f>
        <v>15.462789658261791</v>
      </c>
      <c r="P9" s="23">
        <f>(O9*N9)</f>
        <v>10.99908366701556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22.21814900737143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3.0925062909063699</v>
      </c>
    </row>
    <row r="14" spans="2:21">
      <c r="B14" s="19">
        <f>(SUM(B5:B13))</f>
        <v>3.5566297900000001</v>
      </c>
      <c r="D14" s="23">
        <f>(SUM(D5:D13))</f>
        <v>10.998900000000001</v>
      </c>
    </row>
    <row r="18" spans="12:20">
      <c r="R18">
        <f>(SUM(R5:R17))</f>
        <v>3.5566297900000001</v>
      </c>
      <c r="T18" s="23">
        <f>(SUM(T5:T17))</f>
        <v>10.998900000000001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0.42805060592788952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2.6041742763440943</v>
      </c>
      <c r="K4" s="4">
        <f>(J4/D9-1)</f>
        <v>-0.9097888047713979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5.9904990042582672E-3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10.080047012530471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-250.93659298746945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-139.18659298746945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742</v>
      </c>
      <c r="E35">
        <f t="shared" ref="E35:E41" si="1">C35*D35</f>
        <v>4640.4679999999998</v>
      </c>
      <c r="F35" s="35">
        <f t="shared" ref="F35:F41" si="2">E35*$N$5</f>
        <v>3712.3744000000002</v>
      </c>
      <c r="G35" s="23">
        <v>3.5</v>
      </c>
      <c r="H35" s="36">
        <f>G51</f>
        <v>1.5615590400000001</v>
      </c>
      <c r="I35" s="24">
        <f t="shared" ref="I35:I42" si="3">((F35-H35*D35)*$J$3-G35)</f>
        <v>11.797922883969694</v>
      </c>
      <c r="J35">
        <v>1</v>
      </c>
      <c r="K35" s="37">
        <f t="shared" ref="K35:K41" si="4">I35*J35</f>
        <v>11.797922883969694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742</v>
      </c>
      <c r="E36">
        <f t="shared" si="1"/>
        <v>716.77199999999993</v>
      </c>
      <c r="F36" s="35">
        <f t="shared" si="2"/>
        <v>573.41759999999999</v>
      </c>
      <c r="G36" s="23">
        <v>3.5</v>
      </c>
      <c r="H36" s="36">
        <f>G52</f>
        <v>0.21337130135885166</v>
      </c>
      <c r="I36" s="24">
        <f t="shared" si="3"/>
        <v>-1.0133672598748333</v>
      </c>
      <c r="J36">
        <v>1</v>
      </c>
      <c r="K36" s="37">
        <f t="shared" si="4"/>
        <v>-1.0133672598748333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742</v>
      </c>
      <c r="E37">
        <f t="shared" si="1"/>
        <v>631.44200000000001</v>
      </c>
      <c r="F37" s="35">
        <f t="shared" si="2"/>
        <v>505.15360000000004</v>
      </c>
      <c r="G37" s="23">
        <v>3.5</v>
      </c>
      <c r="H37" s="36">
        <f>G53</f>
        <v>0.18479602162162162</v>
      </c>
      <c r="I37" s="24">
        <f t="shared" si="3"/>
        <v>-1.295286986770809</v>
      </c>
      <c r="J37">
        <v>1</v>
      </c>
      <c r="K37" s="37">
        <f t="shared" si="4"/>
        <v>-1.295286986770809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708</v>
      </c>
      <c r="E38">
        <f t="shared" si="1"/>
        <v>602.50800000000004</v>
      </c>
      <c r="F38" s="35">
        <f t="shared" si="2"/>
        <v>482.00640000000004</v>
      </c>
      <c r="G38" s="23">
        <v>0</v>
      </c>
      <c r="H38" s="36">
        <f>G53</f>
        <v>0.18479602162162162</v>
      </c>
      <c r="I38" s="24">
        <f t="shared" si="3"/>
        <v>2.1036884277173411</v>
      </c>
      <c r="J38">
        <v>3</v>
      </c>
      <c r="K38" s="37">
        <f t="shared" si="4"/>
        <v>6.3110652831520238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650</v>
      </c>
      <c r="E39">
        <f t="shared" si="1"/>
        <v>553.15</v>
      </c>
      <c r="F39" s="35">
        <f t="shared" si="2"/>
        <v>442.52</v>
      </c>
      <c r="G39" s="23">
        <v>0</v>
      </c>
      <c r="H39" s="36">
        <f>H38</f>
        <v>0.18479602162162162</v>
      </c>
      <c r="I39" s="24">
        <f t="shared" si="3"/>
        <v>1.9313523700794795</v>
      </c>
      <c r="J39">
        <v>1</v>
      </c>
      <c r="K39" s="37">
        <f t="shared" si="4"/>
        <v>1.9313523700794795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602</v>
      </c>
      <c r="E40">
        <f t="shared" si="1"/>
        <v>512.30200000000002</v>
      </c>
      <c r="F40" s="35">
        <f t="shared" si="2"/>
        <v>409.84160000000003</v>
      </c>
      <c r="G40" s="23">
        <v>0</v>
      </c>
      <c r="H40" s="36">
        <f>H39</f>
        <v>0.18479602162162162</v>
      </c>
      <c r="I40" s="24">
        <f t="shared" si="3"/>
        <v>1.7887294258274564</v>
      </c>
      <c r="J40">
        <v>1</v>
      </c>
      <c r="K40" s="37">
        <f t="shared" si="4"/>
        <v>1.7887294258274564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0.23458799435143082</v>
      </c>
      <c r="J41" s="16">
        <v>1</v>
      </c>
      <c r="K41" s="41">
        <f t="shared" si="4"/>
        <v>0.23458799435143082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1.3073769889768787</v>
      </c>
      <c r="J42" s="16">
        <v>1</v>
      </c>
      <c r="K42" s="41">
        <f>(I42*J42)</f>
        <v>1.3073769889768787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2.1002950125304736</v>
      </c>
      <c r="P47">
        <f>(O47/J3)</f>
        <v>350.60435049526035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38" width="9.140625" style="14" customWidth="1"/>
    <col min="13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10.444046145852701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3.2778686871370972</v>
      </c>
      <c r="K4" s="4">
        <f>(J4/D13-1)</f>
        <v>-3.0203509431848743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1.0669999999999999E-5</v>
      </c>
      <c r="C6" s="28">
        <v>0</v>
      </c>
      <c r="D6" s="28">
        <f>(B6*C6)</f>
        <v>0</v>
      </c>
      <c r="E6" s="23">
        <f>(B6*J3)</f>
        <v>1.1143797237624831E-4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1.0669999999999999E-5</v>
      </c>
      <c r="S6" s="28">
        <v>0</v>
      </c>
      <c r="T6" s="28">
        <f>(D6)</f>
        <v>0</v>
      </c>
      <c r="U6" s="23">
        <f>(R6*J3)</f>
        <v>1.1143797237624831E-4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0.118880864</v>
      </c>
      <c r="O9" s="23">
        <f>($C$5*[1]Params!K11)</f>
        <v>20</v>
      </c>
      <c r="P9" s="23">
        <f>(O9*N9)</f>
        <v>2.3776172799999999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4.8027433720000001</v>
      </c>
    </row>
    <row r="12" spans="2:21">
      <c r="F12" t="s">
        <v>9</v>
      </c>
      <c r="G12" s="45">
        <f>(D13/B13)</f>
        <v>-5.1694217685709303</v>
      </c>
    </row>
    <row r="13" spans="2:21">
      <c r="B13" s="1">
        <f>(SUM(B5:B12))</f>
        <v>0.31385046</v>
      </c>
      <c r="D13" s="23">
        <f>(SUM(D5:D12))</f>
        <v>-1.6224254</v>
      </c>
      <c r="R13" s="1">
        <f>(SUM(R5:R12))</f>
        <v>0.59440431999999999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0.79460736540399368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0.60072659565199438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44.024926566421335</v>
      </c>
      <c r="K4" s="4">
        <f>(J4/D13-1)</f>
        <v>1.3924500226041303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0.73134960999999998</v>
      </c>
      <c r="C6" s="28">
        <v>0</v>
      </c>
      <c r="D6" s="28">
        <f>(B6*C6)</f>
        <v>0</v>
      </c>
      <c r="E6" s="23">
        <f>(B6*J3)</f>
        <v>0.43934116144671376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0.73134960999999998</v>
      </c>
      <c r="S6" s="28">
        <v>0</v>
      </c>
      <c r="T6" s="28">
        <f>(D6)</f>
        <v>0</v>
      </c>
      <c r="U6" s="23">
        <f>(R6*J3)</f>
        <v>0.43934116144671376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25.943677184000002</v>
      </c>
      <c r="O8" s="23">
        <f>($C$7*[1]Params!K10)</f>
        <v>0.77105448032205881</v>
      </c>
      <c r="P8" s="23">
        <f>(O8*N8)</f>
        <v>20.003988528752377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14.657225728000004</v>
      </c>
      <c r="O9" s="23">
        <f>($C$7*[1]Params!K11)</f>
        <v>1.752396546186497</v>
      </c>
      <c r="P9" s="23">
        <f>(O9*N9)</f>
        <v>25.685271742423069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68.077689241175449</v>
      </c>
    </row>
    <row r="12" spans="2:21">
      <c r="F12" t="s">
        <v>9</v>
      </c>
      <c r="G12" s="45">
        <f>(D13/B13)</f>
        <v>0.25109264142459137</v>
      </c>
    </row>
    <row r="13" spans="2:21">
      <c r="B13" s="1">
        <f>(SUM(B5:B12))</f>
        <v>73.286128640000015</v>
      </c>
      <c r="D13" s="23">
        <f>(SUM(D5:D12))</f>
        <v>18.40160762</v>
      </c>
      <c r="R13" s="1">
        <f>(SUM(R5:R12))</f>
        <v>95.786128640000015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2023-12-29T18:46:15Z</dcterms:modified>
</cp:coreProperties>
</file>