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55" l="1"/>
  <c r="C42"/>
  <c r="C39"/>
  <c r="C52"/>
  <c r="C33"/>
  <c r="C46"/>
  <c r="C22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15" l="1"/>
  <c r="C31" l="1"/>
  <c r="C36" l="1"/>
  <c r="C7" l="1"/>
  <c r="D15" l="1"/>
  <c r="D18"/>
  <c r="D27"/>
  <c r="D35"/>
  <c r="D29"/>
  <c r="D25"/>
  <c r="D54"/>
  <c r="N9"/>
  <c r="D7"/>
  <c r="E7" s="1"/>
  <c r="D34"/>
  <c r="D45"/>
  <c r="D12"/>
  <c r="D23"/>
  <c r="D13"/>
  <c r="D21"/>
  <c r="D39"/>
  <c r="D43"/>
  <c r="D41"/>
  <c r="D44"/>
  <c r="D24"/>
  <c r="D50"/>
  <c r="D30"/>
  <c r="D51"/>
  <c r="D33"/>
  <c r="D16"/>
  <c r="D28"/>
  <c r="D20"/>
  <c r="Q3"/>
  <c r="D48"/>
  <c r="D47"/>
  <c r="D19"/>
  <c r="N8"/>
  <c r="D55"/>
  <c r="D40"/>
  <c r="D17"/>
  <c r="M8"/>
  <c r="D14"/>
  <c r="D31"/>
  <c r="D53"/>
  <c r="D52"/>
  <c r="D32"/>
  <c r="D26"/>
  <c r="D37"/>
  <c r="M9"/>
  <c r="D42"/>
  <c r="D22"/>
  <c r="D38"/>
  <c r="D46"/>
  <c r="D49"/>
  <c r="D36"/>
  <c r="N10" l="1"/>
  <c r="M10"/>
  <c r="N11" l="1"/>
  <c r="M11"/>
  <c r="M12" l="1"/>
  <c r="N12"/>
  <c r="M13" l="1"/>
  <c r="N13"/>
  <c r="M14" l="1"/>
  <c r="N14"/>
  <c r="N15" l="1"/>
  <c r="M15"/>
  <c r="N16" l="1"/>
  <c r="M16"/>
  <c r="M17" l="1"/>
  <c r="N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N26" l="1"/>
  <c r="M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<sst xmlns="http://schemas.openxmlformats.org/spreadsheetml/2006/main" count="110" uniqueCount="68">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</sst>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1216.6776890249657</c:v>
                </c:pt>
                <c:pt idx="1">
                  <c:v>1196.8708427567665</c:v>
                </c:pt>
                <c:pt idx="2">
                  <c:v>377.61</c:v>
                </c:pt>
                <c:pt idx="3">
                  <c:v>333.28489716330671</c:v>
                </c:pt>
                <c:pt idx="4">
                  <c:v>214.51957717858721</c:v>
                </c:pt>
                <c:pt idx="5">
                  <c:v>869.28697447110073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1216.6776890249657</v>
          </cell>
        </row>
      </sheetData>
      <sheetData sheetId="1">
        <row r="4">
          <cell r="J4">
            <v>1196.8708427567665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1.8378712369750223</v>
          </cell>
        </row>
      </sheetData>
      <sheetData sheetId="4">
        <row r="47">
          <cell r="M47">
            <v>146.44</v>
          </cell>
          <cell r="O47">
            <v>1.028185916916307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2.3201953060413811</v>
          </cell>
        </row>
      </sheetData>
      <sheetData sheetId="8">
        <row r="4">
          <cell r="J4">
            <v>34.737145772327061</v>
          </cell>
        </row>
      </sheetData>
      <sheetData sheetId="9">
        <row r="4">
          <cell r="J4">
            <v>9.9276920381113474</v>
          </cell>
        </row>
      </sheetData>
      <sheetData sheetId="10">
        <row r="4">
          <cell r="J4">
            <v>19.057773885590393</v>
          </cell>
        </row>
      </sheetData>
      <sheetData sheetId="11">
        <row r="4">
          <cell r="J4">
            <v>10.811340438363406</v>
          </cell>
        </row>
      </sheetData>
      <sheetData sheetId="12">
        <row r="4">
          <cell r="J4">
            <v>40.021742785264358</v>
          </cell>
        </row>
      </sheetData>
      <sheetData sheetId="13">
        <row r="4">
          <cell r="J4">
            <v>3.2983884762784617</v>
          </cell>
        </row>
      </sheetData>
      <sheetData sheetId="14">
        <row r="4">
          <cell r="J4">
            <v>214.51957717858721</v>
          </cell>
        </row>
      </sheetData>
      <sheetData sheetId="15">
        <row r="4">
          <cell r="J4">
            <v>4.7161453172540231</v>
          </cell>
        </row>
      </sheetData>
      <sheetData sheetId="16">
        <row r="4">
          <cell r="J4">
            <v>38.447708460116317</v>
          </cell>
        </row>
      </sheetData>
      <sheetData sheetId="17">
        <row r="4">
          <cell r="J4">
            <v>4.8823189580290558</v>
          </cell>
        </row>
      </sheetData>
      <sheetData sheetId="18">
        <row r="4">
          <cell r="J4">
            <v>3.7816112088159226</v>
          </cell>
        </row>
      </sheetData>
      <sheetData sheetId="19">
        <row r="4">
          <cell r="J4">
            <v>9.9362147499287587</v>
          </cell>
        </row>
      </sheetData>
      <sheetData sheetId="20">
        <row r="4">
          <cell r="J4">
            <v>1.9991493013180124</v>
          </cell>
        </row>
      </sheetData>
      <sheetData sheetId="21">
        <row r="4">
          <cell r="J4">
            <v>13.592687579215752</v>
          </cell>
        </row>
      </sheetData>
      <sheetData sheetId="22">
        <row r="4">
          <cell r="J4">
            <v>8.6428590012230853</v>
          </cell>
        </row>
      </sheetData>
      <sheetData sheetId="23">
        <row r="4">
          <cell r="J4">
            <v>10.558147045832012</v>
          </cell>
        </row>
      </sheetData>
      <sheetData sheetId="24">
        <row r="4">
          <cell r="J4">
            <v>4.206167197661145</v>
          </cell>
        </row>
      </sheetData>
      <sheetData sheetId="25">
        <row r="4">
          <cell r="J4">
            <v>36.324659138399731</v>
          </cell>
        </row>
      </sheetData>
      <sheetData sheetId="26">
        <row r="4">
          <cell r="J4">
            <v>42.175794794361444</v>
          </cell>
        </row>
      </sheetData>
      <sheetData sheetId="27">
        <row r="4">
          <cell r="J4">
            <v>1.3815648761447992</v>
          </cell>
        </row>
      </sheetData>
      <sheetData sheetId="28">
        <row r="4">
          <cell r="J4">
            <v>33.477895363140362</v>
          </cell>
        </row>
      </sheetData>
      <sheetData sheetId="29">
        <row r="4">
          <cell r="J4">
            <v>41.397481324188647</v>
          </cell>
        </row>
      </sheetData>
      <sheetData sheetId="30">
        <row r="4">
          <cell r="J4">
            <v>2.1860018455584851</v>
          </cell>
        </row>
      </sheetData>
      <sheetData sheetId="31">
        <row r="4">
          <cell r="J4">
            <v>10.117796745192663</v>
          </cell>
        </row>
      </sheetData>
      <sheetData sheetId="32">
        <row r="4">
          <cell r="J4">
            <v>2.2121538645446508</v>
          </cell>
        </row>
      </sheetData>
      <sheetData sheetId="33">
        <row r="4">
          <cell r="J4">
            <v>333.28489716330671</v>
          </cell>
        </row>
      </sheetData>
      <sheetData sheetId="34">
        <row r="4">
          <cell r="J4">
            <v>0.99949599027749403</v>
          </cell>
        </row>
      </sheetData>
      <sheetData sheetId="35">
        <row r="4">
          <cell r="J4">
            <v>13.173127261468066</v>
          </cell>
        </row>
      </sheetData>
      <sheetData sheetId="36">
        <row r="4">
          <cell r="J4">
            <v>15.56833069222148</v>
          </cell>
        </row>
      </sheetData>
      <sheetData sheetId="37">
        <row r="4">
          <cell r="J4">
            <v>17.753760344739582</v>
          </cell>
        </row>
      </sheetData>
      <sheetData sheetId="38">
        <row r="4">
          <cell r="J4">
            <v>16.815440622268163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60</f>
        <v>60</v>
      </c>
      <c r="J2" t="s">
        <v>6</v>
      </c>
      <c r="K2" s="9">
        <f>17.52+37.53</f>
        <v>55.05</v>
      </c>
      <c r="M2" t="s">
        <v>59</v>
      </c>
      <c r="N2" s="9">
        <f>377.61</f>
        <v>377.61</v>
      </c>
      <c r="P2" t="s">
        <v>8</v>
      </c>
      <c r="Q2" s="10">
        <f>N2+K2+H2</f>
        <v>492.66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0.11707004153074944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4208.2499805947255</v>
      </c>
      <c r="D7" s="20">
        <f>(C7*[1]Feuil1!$K$2-C4)/C4</f>
        <v>0.42255107070624076</v>
      </c>
      <c r="E7" s="31">
        <f>C7-C7/(1+D7)</f>
        <v>1250.0082223529671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1216.6776890249657</v>
      </c>
    </row>
    <row r="9" spans="2:20">
      <c r="M9" s="17" t="str">
        <f>IF(C13&gt;C7*Params!F8,B13,"Others")</f>
        <v>BTC</v>
      </c>
      <c r="N9" s="18">
        <f>IF(C13&gt;C7*0.1,C13,C7)</f>
        <v>1196.8708427567665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377.61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333.28489716330671</v>
      </c>
    </row>
    <row r="12" spans="2:20">
      <c r="B12" s="7" t="s">
        <v>19</v>
      </c>
      <c r="C12" s="1">
        <f>[2]ETH!J4</f>
        <v>1216.6776890249657</v>
      </c>
      <c r="D12" s="20">
        <f>C12/$C$7</f>
        <v>0.28911725649269066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214.51957717858721</v>
      </c>
    </row>
    <row r="13" spans="2:20">
      <c r="B13" s="7" t="s">
        <v>4</v>
      </c>
      <c r="C13" s="1">
        <f>[2]BTC!J4</f>
        <v>1196.8708427567665</v>
      </c>
      <c r="D13" s="20">
        <f t="shared" ref="D13:D55" si="0">C13/$C$7</f>
        <v>0.28441058593853313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869.28697447110073</v>
      </c>
      <c r="Q13" s="23"/>
    </row>
    <row r="14" spans="2:20">
      <c r="B14" s="7" t="s">
        <v>59</v>
      </c>
      <c r="C14" s="1">
        <f>$N$2</f>
        <v>377.61</v>
      </c>
      <c r="D14" s="20">
        <f t="shared" si="0"/>
        <v>8.9730886173885221E-2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333.28489716330671</v>
      </c>
      <c r="D15" s="20">
        <f t="shared" si="0"/>
        <v>7.9197979849145186E-2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214.51957717858721</v>
      </c>
      <c r="D16" s="20">
        <f t="shared" si="0"/>
        <v>5.097595869251819E-2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3.4798312998341546E-2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1.8614230070586959E-2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1.4863660735087842E-2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1.3081447217691219E-2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42.175794794361444</v>
      </c>
      <c r="D21" s="20">
        <f t="shared" si="0"/>
        <v>1.002216954526095E-2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40.021742785264358</v>
      </c>
      <c r="D22" s="20">
        <f t="shared" si="0"/>
        <v>9.5103054642225269E-3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38.447708460116317</v>
      </c>
      <c r="D23" s="20">
        <f t="shared" si="0"/>
        <v>9.1362700974058457E-3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33.477895363140362</v>
      </c>
      <c r="D24" s="20">
        <f t="shared" si="0"/>
        <v>7.9553010200238018E-3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34.737145772327061</v>
      </c>
      <c r="D25" s="20">
        <f t="shared" si="0"/>
        <v>8.2545347668291028E-3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41.397481324188647</v>
      </c>
      <c r="D26" s="20">
        <f t="shared" si="0"/>
        <v>9.8372201069524389E-3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19.057773885590393</v>
      </c>
      <c r="D27" s="20">
        <f t="shared" si="0"/>
        <v>4.5286696307183438E-3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17.753760344739582</v>
      </c>
      <c r="D28" s="20">
        <f t="shared" si="0"/>
        <v>4.2187988894686708E-3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15.56833069222148</v>
      </c>
      <c r="D29" s="20">
        <f t="shared" si="0"/>
        <v>3.6994785870637149E-3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16.815440622268163</v>
      </c>
      <c r="D30" s="20">
        <f t="shared" si="0"/>
        <v>3.9958274103982158E-3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36.324659138399731</v>
      </c>
      <c r="D31" s="20">
        <f t="shared" si="0"/>
        <v>8.6317731375041076E-3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13.592687579215752</v>
      </c>
      <c r="D32" s="20">
        <f t="shared" si="0"/>
        <v>3.230009538857001E-3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9.9362147499287587</v>
      </c>
      <c r="D33" s="20">
        <f t="shared" si="0"/>
        <v>2.3611274985438331E-3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10.811340438363406</v>
      </c>
      <c r="D34" s="20">
        <f t="shared" si="0"/>
        <v>2.5690822760570668E-3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10.558147045832012</v>
      </c>
      <c r="D35" s="20">
        <f t="shared" si="0"/>
        <v>2.5089163178324057E-3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13.173127261468066</v>
      </c>
      <c r="D36" s="20">
        <f t="shared" si="0"/>
        <v>3.1303100629032476E-3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1.8606309121620753E-3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9.9276920381113474</v>
      </c>
      <c r="D38" s="20">
        <f t="shared" si="0"/>
        <v>2.3591022595830509E-3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8.6428590012230853</v>
      </c>
      <c r="D39" s="20">
        <f t="shared" si="0"/>
        <v>2.053789352124382E-3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60</v>
      </c>
      <c r="D40" s="20">
        <f t="shared" si="0"/>
        <v>1.4257708139172992E-2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4.8823189580290558</v>
      </c>
      <c r="D41" s="20">
        <f t="shared" si="0"/>
        <v>1.1601779790988245E-3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4.206167197661145</v>
      </c>
      <c r="D42" s="20">
        <f t="shared" si="0"/>
        <v>9.9950507148026261E-4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4.7161453172540231</v>
      </c>
      <c r="D43" s="20">
        <f t="shared" si="0"/>
        <v>1.120690391255588E-3</v>
      </c>
    </row>
    <row r="44" spans="2:14">
      <c r="B44" s="22" t="s">
        <v>37</v>
      </c>
      <c r="C44" s="9">
        <f>[2]GRT!$J$4</f>
        <v>3.7816112088159226</v>
      </c>
      <c r="D44" s="20">
        <f t="shared" si="0"/>
        <v>8.9861848185204319E-4</v>
      </c>
    </row>
    <row r="45" spans="2:14">
      <c r="B45" s="22" t="s">
        <v>56</v>
      </c>
      <c r="C45" s="9">
        <f>[2]SHIB!$J$4</f>
        <v>10.117796745192663</v>
      </c>
      <c r="D45" s="20">
        <f t="shared" si="0"/>
        <v>2.4042765500738575E-3</v>
      </c>
    </row>
    <row r="46" spans="2:14">
      <c r="B46" s="22" t="s">
        <v>36</v>
      </c>
      <c r="C46" s="9">
        <f>[2]AMP!$J$4</f>
        <v>3.2983884762784617</v>
      </c>
      <c r="D46" s="20">
        <f t="shared" si="0"/>
        <v>7.8379100373983043E-4</v>
      </c>
    </row>
    <row r="47" spans="2:14">
      <c r="B47" s="22" t="s">
        <v>62</v>
      </c>
      <c r="C47" s="10">
        <f>[2]SEI!$J$4</f>
        <v>2.1860018455584851</v>
      </c>
      <c r="D47" s="20">
        <f t="shared" si="0"/>
        <v>5.1945627176110652E-4</v>
      </c>
    </row>
    <row r="48" spans="2:14">
      <c r="B48" s="22" t="s">
        <v>40</v>
      </c>
      <c r="C48" s="9">
        <f>[2]SHPING!$J$4</f>
        <v>2.2121538645446508</v>
      </c>
      <c r="D48" s="20">
        <f t="shared" si="0"/>
        <v>5.2567073599368754E-4</v>
      </c>
    </row>
    <row r="49" spans="2:4">
      <c r="B49" s="7" t="s">
        <v>25</v>
      </c>
      <c r="C49" s="1">
        <f>[2]POLIS!J4</f>
        <v>1.8378712369750223</v>
      </c>
      <c r="D49" s="20">
        <f t="shared" si="0"/>
        <v>4.3673052823617846E-4</v>
      </c>
    </row>
    <row r="50" spans="2:4">
      <c r="B50" s="22" t="s">
        <v>64</v>
      </c>
      <c r="C50" s="10">
        <f>[2]ACE!$J$4</f>
        <v>2.3201953060413811</v>
      </c>
      <c r="D50" s="20">
        <f t="shared" si="0"/>
        <v>5.5134445832361945E-4</v>
      </c>
    </row>
    <row r="51" spans="2:4">
      <c r="B51" s="7" t="s">
        <v>28</v>
      </c>
      <c r="C51" s="1">
        <f>[2]ATLAS!O47</f>
        <v>1.028185916916307</v>
      </c>
      <c r="D51" s="20">
        <f t="shared" si="0"/>
        <v>2.4432624527001128E-4</v>
      </c>
    </row>
    <row r="52" spans="2:4">
      <c r="B52" s="22" t="s">
        <v>50</v>
      </c>
      <c r="C52" s="9">
        <f>[2]KAVA!$J$4</f>
        <v>1.9991493013180124</v>
      </c>
      <c r="D52" s="20">
        <f t="shared" si="0"/>
        <v>4.7505478774706374E-4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4.0320646535361066E-4</v>
      </c>
    </row>
    <row r="54" spans="2:4">
      <c r="B54" s="22" t="s">
        <v>63</v>
      </c>
      <c r="C54" s="10">
        <f>[2]MEME!$J$4</f>
        <v>1.3815648761447992</v>
      </c>
      <c r="D54" s="20">
        <f t="shared" si="0"/>
        <v>3.282991463234205E-4</v>
      </c>
    </row>
    <row r="55" spans="2:4">
      <c r="B55" s="22" t="s">
        <v>43</v>
      </c>
      <c r="C55" s="9">
        <f>[2]TRX!$J$4</f>
        <v>0.99949599027749403</v>
      </c>
      <c r="D55" s="20">
        <f t="shared" si="0"/>
        <v>2.3750870192750325E-4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2024-01-23T14:12:35Z</dcterms:modified>
</cp:coreProperties>
</file>