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4128768"/>
        <axId val="74556928"/>
      </lineChart>
      <dateAx>
        <axId val="74128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56928"/>
        <crosses val="autoZero"/>
        <lblOffset val="100"/>
      </dateAx>
      <valAx>
        <axId val="74556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28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3445.028841766473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0.00749744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0.12831179</v>
      </c>
      <c r="C35" s="64">
        <f>(D35/B35)</f>
        <v/>
      </c>
      <c r="D35" s="65" t="n">
        <v>226.44</v>
      </c>
      <c r="E35" t="inlineStr">
        <is>
          <t>DCA1</t>
        </is>
      </c>
    </row>
    <row r="36">
      <c r="B36" s="23" t="n">
        <v>0.02575949</v>
      </c>
      <c r="C36" s="64">
        <f>(D36/B36)</f>
        <v/>
      </c>
      <c r="D36" s="65" t="n">
        <v>46.1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0.05838402</v>
      </c>
      <c r="C40" s="64">
        <f>(D40/B40)</f>
        <v/>
      </c>
      <c r="D40" s="65" t="n">
        <v>111.45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0.005025853786220679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2.131762873568845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17.22561887</v>
      </c>
      <c r="C5" s="63">
        <f>(D5/B5)</f>
        <v/>
      </c>
      <c r="D5" s="63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0.60212382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11.92906987028522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0.02997614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43.5039716722575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2.69985508</v>
      </c>
      <c r="C5" s="63">
        <f>(D5/B5)</f>
        <v/>
      </c>
      <c r="D5" s="63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0.01683721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413.5178226399791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0.00283206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0.58756275</v>
      </c>
      <c r="C11" s="63">
        <f>(D11/B11)</f>
        <v/>
      </c>
      <c r="D11" s="63" t="n">
        <v>167.97</v>
      </c>
      <c r="E11" t="inlineStr">
        <is>
          <t>DCA1</t>
        </is>
      </c>
      <c r="P11" s="63">
        <f>(SUM(P6:P9))</f>
        <v/>
      </c>
    </row>
    <row r="12">
      <c r="B12" s="89" t="n">
        <v>0.15913074</v>
      </c>
      <c r="C12" s="63">
        <f>(D12/B12)</f>
        <v/>
      </c>
      <c r="D12" s="63" t="n">
        <v>46.1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91" t="n">
        <v>0.140240486801913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0.29494307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($B$13/5)</f>
        <v/>
      </c>
      <c r="O6" s="63">
        <f>($C$5*[1]Params!K8)</f>
        <v/>
      </c>
      <c r="P6" s="63">
        <f>(O6*N6)</f>
        <v/>
      </c>
    </row>
    <row r="7">
      <c r="N7" s="74">
        <f>($B$13/5)</f>
        <v/>
      </c>
      <c r="O7" s="63">
        <f>($C$5*[1]Params!K9)</f>
        <v/>
      </c>
      <c r="P7" s="63">
        <f>(O7*N7)</f>
        <v/>
      </c>
    </row>
    <row r="8">
      <c r="N8" s="74">
        <f>($B$13/5)</f>
        <v/>
      </c>
      <c r="O8" s="63">
        <f>($C$5*[1]Params!K10)</f>
        <v/>
      </c>
      <c r="P8" s="63">
        <f>(O8*N8)</f>
        <v/>
      </c>
    </row>
    <row r="9">
      <c r="N9" s="74">
        <f>($B$13/5)</f>
        <v/>
      </c>
      <c r="O9" s="63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9.022595085428009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7.96191652</v>
      </c>
      <c r="C5" s="63">
        <f>(D5/B5)</f>
        <v/>
      </c>
      <c r="D5" s="63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0.08138963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65.3545906961151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0.00300807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0.3154998577063182</v>
      </c>
      <c r="M3" t="inlineStr">
        <is>
          <t>Objectif :</t>
        </is>
      </c>
      <c r="N3" s="74">
        <f>(INDEX(N5:N29,MATCH(MAX(O6:O8),O5:O29,0))/0.85)</f>
        <v/>
      </c>
      <c r="O3" s="92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13.4092007286174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0.00237512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62257.22349746741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0.00035721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0.0076741</v>
      </c>
      <c r="C23" s="63">
        <f>(D23/B23)</f>
        <v/>
      </c>
      <c r="D23" s="63" t="n">
        <v>202.65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0.00168572</v>
      </c>
      <c r="C24" s="63">
        <f>(D24/B24)</f>
        <v/>
      </c>
      <c r="D24" s="63" t="n">
        <v>46.1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0.00219115</v>
      </c>
      <c r="C34" s="63">
        <f>(D34/B34)</f>
        <v/>
      </c>
      <c r="D34" s="63" t="n">
        <v>67.55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0.919382167720913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3.401331487851906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0.02072172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20.70866978999728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0.00251032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90.34839771815173</v>
      </c>
      <c r="N3" s="23" t="n"/>
      <c r="O3" s="64" t="n"/>
      <c r="P3" s="8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0.00137399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(SUM(R$5:R$8)/5)</f>
        <v/>
      </c>
      <c r="O6" s="63">
        <f>($C$7*[1]Params!K8)</f>
        <v/>
      </c>
      <c r="P6" s="63">
        <f>(O6*N6)</f>
        <v/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(SUM(R$5:R$8)/5)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(SUM(R$5:R$8)/5)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(SUM(R$5:R$8)/5)</f>
        <v/>
      </c>
      <c r="O9" s="63">
        <f>($C$7*[1]Params!K11)</f>
        <v/>
      </c>
      <c r="P9" s="63">
        <f>(O9*N9)</f>
        <v/>
      </c>
      <c r="R9" s="1" t="n"/>
      <c r="S9" s="63" t="n"/>
      <c r="T9" s="63" t="n"/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F14" t="inlineStr">
        <is>
          <t>Moy</t>
        </is>
      </c>
      <c r="G14" s="63">
        <f>(D15/B15)</f>
        <v/>
      </c>
    </row>
    <row r="15">
      <c r="B15" s="1">
        <f>(SUM(B5:B14))</f>
        <v/>
      </c>
      <c r="D15" s="63">
        <f>(SUM(D5:D14))</f>
        <v/>
      </c>
    </row>
    <row r="16"/>
    <row r="17"/>
    <row r="18"/>
    <row r="19"/>
    <row r="20"/>
    <row r="21">
      <c r="R21">
        <f>(SUM(R5:R20))</f>
        <v/>
      </c>
      <c r="T21" s="6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0.7734652564132384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0.05874475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0.0001612814805359962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5077.78749483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1.068828670263319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0.33106842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50.55041619</v>
      </c>
      <c r="C7" s="63">
        <f>(D7/B7)</f>
        <v/>
      </c>
      <c r="D7" s="63" t="n">
        <v>46.1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9"/>
    <col width="9.140625" customWidth="1" style="25" min="390" max="16384"/>
  </cols>
  <sheetData>
    <row r="1"/>
    <row r="2"/>
    <row r="3">
      <c r="I3" t="inlineStr">
        <is>
          <t>Actual Price :</t>
        </is>
      </c>
      <c r="J3" s="84" t="n">
        <v>0.0402234395380571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0.06984070000000001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1.364064236566395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0.35246246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4.084908612339358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24.46551122</v>
      </c>
      <c r="C6" s="63">
        <f>(D6/B6)</f>
        <v/>
      </c>
      <c r="D6" s="63" t="n">
        <v>46.1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0.10360807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0"/>
    <col width="9.140625" customWidth="1" style="25" min="4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0.8535167938609962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0.07659444999999999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1.977078539158562e-05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286.76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0.00700205112413212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130.1242199544848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26">
        <f>(B25+B26)+B42+B43</f>
        <v/>
      </c>
      <c r="S15" s="96" t="n">
        <v>0</v>
      </c>
      <c r="T15" s="96">
        <f>(D25+D26)+D42+D43</f>
        <v/>
      </c>
      <c r="U15" s="27" t="inlineStr">
        <is>
          <t>DCA2*</t>
        </is>
      </c>
      <c r="V15" s="97">
        <f>-T15+R15*$J$3</f>
        <v/>
      </c>
    </row>
    <row r="16">
      <c r="B16" s="23" t="n">
        <v>6.13096495</v>
      </c>
      <c r="C16" s="63">
        <f>(D16/B16)</f>
        <v/>
      </c>
      <c r="D16" s="63" t="n">
        <v>131.34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26">
        <f>(B27+B24+B32+B33+B28+B34)</f>
        <v/>
      </c>
      <c r="S16" s="96" t="n">
        <v>0</v>
      </c>
      <c r="T16" s="96">
        <f>(D27+D24+D32+D33+D28+D34)</f>
        <v/>
      </c>
      <c r="U16" s="27" t="inlineStr">
        <is>
          <t>Ph*</t>
        </is>
      </c>
      <c r="V16" s="97">
        <f>-T16+R16*$J$3</f>
        <v/>
      </c>
    </row>
    <row r="17">
      <c r="B17" s="24" t="n">
        <v>0.06513592999999999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26">
        <f>B30+B23+B29+B31+B41+B44</f>
        <v/>
      </c>
      <c r="S17" s="96" t="n">
        <v>0</v>
      </c>
      <c r="T17" s="96">
        <f>D30+D23+D29+D31+D41+D44</f>
        <v/>
      </c>
      <c r="U17" s="27" t="inlineStr">
        <is>
          <t>DCA1*</t>
        </is>
      </c>
      <c r="V17" s="97">
        <f>-T17+R17*$J$3</f>
        <v/>
      </c>
    </row>
    <row r="18">
      <c r="B18" s="23" t="n">
        <v>1.93295438</v>
      </c>
      <c r="C18" s="63">
        <f>(D18/B18)</f>
        <v/>
      </c>
      <c r="D18" s="63" t="n">
        <v>46.1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0.1410857549944379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0.27007027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13.20537490416211</v>
      </c>
      <c r="M3" t="inlineStr">
        <is>
          <t>Objectif :</t>
        </is>
      </c>
      <c r="N3" s="1">
        <f>(INDEX(N5:N16,MATCH(MAX(O6:O7),O5:O16,0))/0.85)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0.00278788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$B$12/4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$B$12/4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0.6293148951742338</v>
      </c>
      <c r="M3" t="inlineStr">
        <is>
          <t>Objectif :</t>
        </is>
      </c>
      <c r="N3" s="18">
        <f>(INDEX(N5:N14,MATCH(MAX(O6:O7),O5:O14,0))/0.85)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0.87959129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3"/>
    <col width="9.140625" customWidth="1" style="25" min="3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16.91934677088833</v>
      </c>
      <c r="M3" t="inlineStr">
        <is>
          <t>Objectif :</t>
        </is>
      </c>
      <c r="N3" s="18">
        <f>(INDEX(N5:N14,MATCH(MAX(O6),O5:O14,0))/0.85)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0.00490402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3"/>
    <col width="9.140625" customWidth="1" style="25" min="374" max="16384"/>
  </cols>
  <sheetData>
    <row r="1"/>
    <row r="2"/>
    <row r="3">
      <c r="I3" t="inlineStr">
        <is>
          <t>Actual Price :</t>
        </is>
      </c>
      <c r="J3" s="84" t="n">
        <v>3.793285713426954</v>
      </c>
      <c r="N3" s="18" t="n"/>
      <c r="O3" s="92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0.0010315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0.4856800386034472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0.00705041599747851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0"/>
    <col width="9.140625" customWidth="1" style="25" min="3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12.45216469417859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2.775e-05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0.754071427656522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0.79498598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125.66671978</v>
      </c>
      <c r="C7" s="63">
        <f>(D7/B7)</f>
        <v/>
      </c>
      <c r="D7" s="63" t="n">
        <v>46.1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P20" sqref="P2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0.2333520242440087</v>
      </c>
      <c r="M3" t="inlineStr">
        <is>
          <t>Objectif :</t>
        </is>
      </c>
      <c r="N3" s="23">
        <f>(INDEX(N5:N23,MATCH(MAX(0),O5:O23,0))/0.85)</f>
        <v/>
      </c>
      <c r="O3" s="64">
        <f>(MAX(0)*0.75)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0.5880886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($B$14)/5</f>
        <v/>
      </c>
      <c r="O6" s="63">
        <f>($C$5*[1]Params!K8)</f>
        <v/>
      </c>
      <c r="P6" s="63">
        <f>-D11</f>
        <v/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$B$14/5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($B$14)/5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($B$14)/5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2024-03-02T04:12:23Z</dcterms:modified>
  <cp:lastModifiedBy>Tiko</cp:lastModifiedBy>
</cp:coreProperties>
</file>