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C41" i="1"/>
  <c r="N2"/>
  <c r="H2"/>
  <c r="C50"/>
  <c r="K2"/>
  <c r="C49"/>
  <c r="T2"/>
  <c r="C27" i="2"/>
  <c r="Q2" i="1" l="1"/>
  <c r="C27"/>
  <c r="C14" l="1"/>
  <c r="C4"/>
  <c r="C37"/>
  <c r="C21"/>
  <c r="C45" l="1"/>
  <c r="C48" l="1"/>
  <c r="C47" l="1"/>
  <c r="C51"/>
  <c r="C17"/>
  <c r="C19"/>
  <c r="C46" l="1"/>
  <c r="C36" l="1"/>
  <c r="C34" l="1"/>
  <c r="C40" l="1"/>
  <c r="C53" l="1"/>
  <c r="C30" l="1"/>
  <c r="C32"/>
  <c r="C42" l="1"/>
  <c r="C43" l="1"/>
  <c r="C29" l="1"/>
  <c r="C52" l="1"/>
  <c r="C39" l="1"/>
  <c r="C33" l="1"/>
  <c r="C38"/>
  <c r="C35"/>
  <c r="C22" l="1"/>
  <c r="C20"/>
  <c r="C23" l="1"/>
  <c r="C25" l="1"/>
  <c r="C44" l="1"/>
  <c r="C16" l="1"/>
  <c r="C15" l="1"/>
  <c r="C13"/>
  <c r="C12" l="1"/>
  <c r="C28" l="1"/>
  <c r="C18" l="1"/>
  <c r="C24" l="1"/>
  <c r="C26" l="1"/>
  <c r="C7" l="1"/>
  <c r="C31"/>
  <c r="D53" l="1"/>
  <c r="D52"/>
  <c r="D25"/>
  <c r="D38"/>
  <c r="D15"/>
  <c r="D26"/>
  <c r="D30"/>
  <c r="D22"/>
  <c r="D44"/>
  <c r="D31"/>
  <c r="D47"/>
  <c r="D21"/>
  <c r="D40"/>
  <c r="D12"/>
  <c r="M8"/>
  <c r="D41"/>
  <c r="Q3"/>
  <c r="D18"/>
  <c r="D24"/>
  <c r="D28"/>
  <c r="D42"/>
  <c r="D50"/>
  <c r="D39"/>
  <c r="N9"/>
  <c r="D32"/>
  <c r="D14"/>
  <c r="D23"/>
  <c r="D13"/>
  <c r="D7"/>
  <c r="E7" s="1"/>
  <c r="D33"/>
  <c r="D46"/>
  <c r="D35"/>
  <c r="D49"/>
  <c r="D20"/>
  <c r="N8"/>
  <c r="D45"/>
  <c r="D19"/>
  <c r="D43"/>
  <c r="D34"/>
  <c r="D17"/>
  <c r="D51"/>
  <c r="M9"/>
  <c r="N10" s="1"/>
  <c r="D48"/>
  <c r="D16"/>
  <c r="D36"/>
  <c r="D29"/>
  <c r="D27"/>
  <c r="D37"/>
  <c r="M10" l="1"/>
  <c r="N11" s="1"/>
  <c r="M11" l="1"/>
  <c r="N12" s="1"/>
  <c r="M12" l="1"/>
  <c r="N13" s="1"/>
  <c r="M13" l="1"/>
  <c r="N14" l="1"/>
  <c r="M14"/>
  <c r="N15" s="1"/>
  <c r="M15" l="1"/>
  <c r="N16" s="1"/>
  <c r="M16" l="1"/>
  <c r="N17" s="1"/>
  <c r="M17" l="1"/>
  <c r="N18" s="1"/>
  <c r="M18" l="1"/>
  <c r="N19" s="1"/>
  <c r="M19" l="1"/>
  <c r="N20" s="1"/>
  <c r="M20" l="1"/>
  <c r="N21" s="1"/>
  <c r="M21" l="1"/>
  <c r="M22" l="1"/>
  <c r="N22"/>
  <c r="M23" l="1"/>
  <c r="N23"/>
  <c r="M24" l="1"/>
  <c r="N24"/>
  <c r="N25" l="1"/>
  <c r="M25"/>
  <c r="N26" s="1"/>
  <c r="M26" l="1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<sst xmlns="http://schemas.openxmlformats.org/spreadsheetml/2006/main" count="105" uniqueCount="65">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</sst>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1204.565168677316</c:v>
                </c:pt>
                <c:pt idx="1">
                  <c:v>1190.9201883133508</c:v>
                </c:pt>
                <c:pt idx="2">
                  <c:v>352.13</c:v>
                </c:pt>
                <c:pt idx="3">
                  <c:v>261.24235941571311</c:v>
                </c:pt>
                <c:pt idx="4">
                  <c:v>1020.4472994968713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1204.565168677316</v>
          </cell>
        </row>
      </sheetData>
      <sheetData sheetId="1">
        <row r="4">
          <cell r="J4">
            <v>1190.9201883133508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2.8029320545593288</v>
          </cell>
        </row>
      </sheetData>
      <sheetData sheetId="4">
        <row r="47">
          <cell r="M47">
            <v>117.75</v>
          </cell>
          <cell r="O47">
            <v>1.6425428632232126</v>
          </cell>
        </row>
      </sheetData>
      <sheetData sheetId="5">
        <row r="4">
          <cell r="C4">
            <v>-140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5.4597424970802919</v>
          </cell>
        </row>
      </sheetData>
      <sheetData sheetId="8">
        <row r="4">
          <cell r="J4">
            <v>40.149116370872534</v>
          </cell>
        </row>
      </sheetData>
      <sheetData sheetId="9">
        <row r="4">
          <cell r="J4">
            <v>11.504550988804672</v>
          </cell>
        </row>
      </sheetData>
      <sheetData sheetId="10">
        <row r="4">
          <cell r="J4">
            <v>21.635525168876736</v>
          </cell>
        </row>
      </sheetData>
      <sheetData sheetId="11">
        <row r="4">
          <cell r="J4">
            <v>12.737526054657412</v>
          </cell>
        </row>
      </sheetData>
      <sheetData sheetId="12">
        <row r="4">
          <cell r="J4">
            <v>51.690451234899335</v>
          </cell>
        </row>
      </sheetData>
      <sheetData sheetId="13">
        <row r="4">
          <cell r="J4">
            <v>3.454467207313404</v>
          </cell>
        </row>
      </sheetData>
      <sheetData sheetId="14">
        <row r="4">
          <cell r="J4">
            <v>166.75020115485566</v>
          </cell>
        </row>
      </sheetData>
      <sheetData sheetId="15">
        <row r="4">
          <cell r="J4">
            <v>5.4078451579454114</v>
          </cell>
        </row>
      </sheetData>
      <sheetData sheetId="16">
        <row r="4">
          <cell r="J4">
            <v>38.000900364019451</v>
          </cell>
        </row>
      </sheetData>
      <sheetData sheetId="17">
        <row r="4">
          <cell r="J4">
            <v>5.5131265246818684</v>
          </cell>
        </row>
      </sheetData>
      <sheetData sheetId="18">
        <row r="4">
          <cell r="J4">
            <v>13.704031380833905</v>
          </cell>
        </row>
      </sheetData>
      <sheetData sheetId="19">
        <row r="4">
          <cell r="J4">
            <v>11.39293972348173</v>
          </cell>
        </row>
      </sheetData>
      <sheetData sheetId="20">
        <row r="4">
          <cell r="J4">
            <v>7.8178729906594642</v>
          </cell>
        </row>
      </sheetData>
      <sheetData sheetId="21">
        <row r="4">
          <cell r="J4">
            <v>11.265930523422087</v>
          </cell>
        </row>
      </sheetData>
      <sheetData sheetId="22">
        <row r="4">
          <cell r="J4">
            <v>3.6060834259637016</v>
          </cell>
        </row>
      </sheetData>
      <sheetData sheetId="23">
        <row r="4">
          <cell r="J4">
            <v>18.442013829033936</v>
          </cell>
        </row>
      </sheetData>
      <sheetData sheetId="24">
        <row r="4">
          <cell r="J4">
            <v>44.1118566896941</v>
          </cell>
        </row>
      </sheetData>
      <sheetData sheetId="25">
        <row r="4">
          <cell r="J4">
            <v>1.8326268987166943</v>
          </cell>
        </row>
      </sheetData>
      <sheetData sheetId="26">
        <row r="4">
          <cell r="J4">
            <v>37.858682426919081</v>
          </cell>
        </row>
      </sheetData>
      <sheetData sheetId="27">
        <row r="4">
          <cell r="J4">
            <v>41.753246759618825</v>
          </cell>
        </row>
      </sheetData>
      <sheetData sheetId="28">
        <row r="4">
          <cell r="J4">
            <v>2.1520157422902391</v>
          </cell>
        </row>
      </sheetData>
      <sheetData sheetId="29">
        <row r="4">
          <cell r="J4">
            <v>4.3143368094314303</v>
          </cell>
        </row>
      </sheetData>
      <sheetData sheetId="30">
        <row r="4">
          <cell r="J4">
            <v>261.24235941571311</v>
          </cell>
        </row>
      </sheetData>
      <sheetData sheetId="31">
        <row r="4">
          <cell r="J4">
            <v>0.92290310947776222</v>
          </cell>
        </row>
      </sheetData>
      <sheetData sheetId="32">
        <row r="4">
          <cell r="J4">
            <v>11.66940668016508</v>
          </cell>
        </row>
      </sheetData>
      <sheetData sheetId="33">
        <row r="4">
          <cell r="J4">
            <v>18.208616122716098</v>
          </cell>
        </row>
      </sheetData>
      <sheetData sheetId="34">
        <row r="4">
          <cell r="J4">
            <v>3.9823358820202022</v>
          </cell>
        </row>
      </sheetData>
      <sheetData sheetId="35">
        <row r="4">
          <cell r="J4">
            <v>2.199973218346531</v>
          </cell>
        </row>
      </sheetData>
      <sheetData sheetId="36">
        <row r="4">
          <cell r="J4">
            <v>2.6567060422912623</v>
          </cell>
        </row>
      </sheetData>
      <sheetData sheetId="37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3"/>
  <sheetViews>
    <sheetView tabSelected="1" workbookViewId="0">
      <selection activeCell="L28" sqref="L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35</f>
        <v>35</v>
      </c>
      <c r="J2" t="s">
        <v>6</v>
      </c>
      <c r="K2" s="9">
        <f>10.78+37.53</f>
        <v>48.31</v>
      </c>
      <c r="M2" t="s">
        <v>59</v>
      </c>
      <c r="N2" s="9">
        <f>352.13</f>
        <v>352.13</v>
      </c>
      <c r="P2" t="s">
        <v>8</v>
      </c>
      <c r="Q2" s="10">
        <f>N2+K2+H2</f>
        <v>435.44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0.10806826444792916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SUM(C12:C53)</f>
        <v>4029.3050159032514</v>
      </c>
      <c r="D7" s="20">
        <f>(C7*[1]Feuil1!$K$2-C4)/C4</f>
        <v>0.42905189461487725</v>
      </c>
      <c r="E7" s="31">
        <f>C7-C7/(1+D7)</f>
        <v>1209.7397985119469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1204.565168677316</v>
      </c>
    </row>
    <row r="9" spans="2:20">
      <c r="M9" s="17" t="str">
        <f>IF(C13&gt;C7*[2]Params!F8,B13,"Others")</f>
        <v>BTC</v>
      </c>
      <c r="N9" s="18">
        <f>IF(C13&gt;C7*0.1,C13,C7)</f>
        <v>1190.9201883133508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IF(OR(M9="",M9="Others"),"",IF(C14&gt;$C$7*[2]Params!F8,C14,SUM(C14:C53)))</f>
        <v>352.13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IF(OR(M10="",M10="Others"),"",IF(C15&gt;$C$7*[2]Params!F$8,C15,SUM(C15:C53)))</f>
        <v>261.24235941571311</v>
      </c>
    </row>
    <row r="12" spans="2:20">
      <c r="B12" s="7" t="s">
        <v>19</v>
      </c>
      <c r="C12" s="1">
        <f>[2]ETH!J4</f>
        <v>1204.565168677316</v>
      </c>
      <c r="D12" s="20">
        <f>C12/$C$7</f>
        <v>0.29895110048085749</v>
      </c>
      <c r="M12" s="17" t="str">
        <f>IF(OR(M11="",M11="Others"),"",IF(C16&gt;C7*[2]Params!F8,B16,"Others"))</f>
        <v>Others</v>
      </c>
      <c r="N12" s="21">
        <f>IF(OR(M11="",M11="Others"),"",IF(C16&gt;$C$7*[2]Params!F$8,C16,SUM(C16:C53)))</f>
        <v>1020.4472994968713</v>
      </c>
    </row>
    <row r="13" spans="2:20">
      <c r="B13" s="7" t="s">
        <v>4</v>
      </c>
      <c r="C13" s="1">
        <f>[2]BTC!J4</f>
        <v>1190.9201883133508</v>
      </c>
      <c r="D13" s="20">
        <f t="shared" ref="D13:D53" si="0">C13/$C$7</f>
        <v>0.29556466527426234</v>
      </c>
      <c r="M13" s="17" t="str">
        <f>IF(OR(M12="",M12="Others"),"",IF(C17&gt;C7*[2]Params!F8,B17,"Others"))</f>
        <v/>
      </c>
      <c r="N13" s="18" t="str">
        <f>IF(OR(M12="",M12="Others"),"",IF(C17&gt;$C$7*[2]Params!F$8,C17,SUM(C17:C53)))</f>
        <v/>
      </c>
      <c r="Q13" s="23"/>
    </row>
    <row r="14" spans="2:20">
      <c r="B14" s="7" t="s">
        <v>59</v>
      </c>
      <c r="C14" s="1">
        <f>$N$2</f>
        <v>352.13</v>
      </c>
      <c r="D14" s="20">
        <f t="shared" si="0"/>
        <v>8.7392242237849749E-2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261.24235941571311</v>
      </c>
      <c r="D15" s="20">
        <f t="shared" si="0"/>
        <v>6.4835587870517727E-2</v>
      </c>
      <c r="M15" s="17" t="str">
        <f>IF(OR(M14="",M14="Others"),"",IF(C19&gt;C7*[2]Params!F8,B19,"Others"))</f>
        <v/>
      </c>
      <c r="N15" s="18" t="str">
        <f>IF(OR(M14="",M14="Others"),"",IF(C19&gt;$C$7*[2]Params!F$8,C19,SUM(C19:C53)))</f>
        <v/>
      </c>
    </row>
    <row r="16" spans="2:20">
      <c r="B16" s="7" t="s">
        <v>26</v>
      </c>
      <c r="C16" s="1">
        <f>[2]BNB!J4</f>
        <v>166.75020115485566</v>
      </c>
      <c r="D16" s="20">
        <f t="shared" si="0"/>
        <v>4.1384357971588105E-2</v>
      </c>
      <c r="M16" s="17" t="str">
        <f>IF(OR(M15="",M15="Others"),"",IF(C20&gt;C7*[2]Params!F8,B20,"Others"))</f>
        <v/>
      </c>
      <c r="N16" s="18" t="str">
        <f>IF(OR(M15="",M15="Others"),"",IF(C20&gt;$C$7*[2]Params!F$8,C20,SUM(C20:C53)))</f>
        <v/>
      </c>
    </row>
    <row r="17" spans="2:17">
      <c r="B17" s="7" t="s">
        <v>22</v>
      </c>
      <c r="C17" s="1">
        <f>-[2]BIGTIME!$C$4</f>
        <v>140</v>
      </c>
      <c r="D17" s="20">
        <f t="shared" si="0"/>
        <v>3.4745446037824E-2</v>
      </c>
      <c r="M17" s="17" t="str">
        <f>IF(OR(M16="",M16="Others"),"",IF(C21&gt;C7*[2]Params!F8,B21,"Others"))</f>
        <v/>
      </c>
      <c r="N17" s="18" t="str">
        <f>IF(OR(M16="",M16="Others"),"",IF(C21&gt;$C$7*[2]Params!F$8,C21,SUM(C21:C53)))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2.9223401935384117E-2</v>
      </c>
      <c r="M18" s="17" t="str">
        <f>IF(OR(M17="",M17="Others"),"",IF(C22&gt;C7*[2]Params!F8,B22,"Others"))</f>
        <v/>
      </c>
      <c r="N18" s="18" t="str">
        <f>IF(OR(M17="",M17="Others"),"",IF(C22&gt;$C$7*[2]Params!F$8,C22,SUM(C22:C54)))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1.5523768926184936E-2</v>
      </c>
      <c r="M19" s="17" t="str">
        <f>IF(OR(M18="",M18="Others"),"",IF(C23&gt;C7*[2]Params!F8,B23,"Others"))</f>
        <v/>
      </c>
      <c r="N19" s="18" t="str">
        <f>IF(OR(M18="",M18="Others"),"",IF(C23&gt;$C$7*[2]Params!F$8,C23,SUM(C23:C55)))</f>
        <v/>
      </c>
      <c r="Q19" s="27"/>
    </row>
    <row r="20" spans="2:17">
      <c r="B20" s="22" t="s">
        <v>47</v>
      </c>
      <c r="C20" s="9">
        <f>[2]AVAX!$J$4</f>
        <v>51.690451234899335</v>
      </c>
      <c r="D20" s="20">
        <f t="shared" si="0"/>
        <v>1.282862702894977E-2</v>
      </c>
      <c r="M20" s="17" t="str">
        <f>IF(OR(M19="",M19="Others"),"",IF(C24&gt;C7*[2]Params!F8,B24,"Others"))</f>
        <v/>
      </c>
      <c r="N20" s="18" t="str">
        <f>IF(OR(M19="",M19="Others"),"",IF(C24&gt;$C$7*[2]Params!F$8,C24,SUM(C24:C55)))</f>
        <v/>
      </c>
      <c r="Q20" s="23"/>
    </row>
    <row r="21" spans="2:17">
      <c r="B21" s="7" t="s">
        <v>6</v>
      </c>
      <c r="C21" s="1">
        <f>$K$2</f>
        <v>48.31</v>
      </c>
      <c r="D21" s="20">
        <f t="shared" si="0"/>
        <v>1.1989660700623411E-2</v>
      </c>
      <c r="M21" s="17" t="str">
        <f>IF(OR(M20="",M20="Others"),"",IF(C25&gt;C7*[2]Params!F8,B25,"Others"))</f>
        <v/>
      </c>
      <c r="N21" s="18" t="str">
        <f>IF(OR(M20="",M20="Others"),"",IF(C25&gt;$C$7*[2]Params!F$8,C25,SUM(C25:C59)))</f>
        <v/>
      </c>
    </row>
    <row r="22" spans="2:17">
      <c r="B22" s="22" t="s">
        <v>32</v>
      </c>
      <c r="C22" s="9">
        <f>[2]MATIC!$J$4</f>
        <v>44.1118566896941</v>
      </c>
      <c r="D22" s="20">
        <f t="shared" si="0"/>
        <v>1.0947758115999942E-2</v>
      </c>
      <c r="M22" s="17" t="str">
        <f>IF(OR(M21="",M21="Others"),"",IF(C26&gt;C7*[2]Params!F8,B26,"Others"))</f>
        <v/>
      </c>
      <c r="N22" s="18" t="str">
        <f>IF(OR(M21="",M21="Others"),"",IF(C26&gt;$C$7*[2]Params!F$8,C26,SUM(C26:C60)))</f>
        <v/>
      </c>
    </row>
    <row r="23" spans="2:17">
      <c r="B23" s="22" t="s">
        <v>38</v>
      </c>
      <c r="C23" s="9">
        <f>[2]NEAR!$J$4</f>
        <v>41.753246759618825</v>
      </c>
      <c r="D23" s="20">
        <f t="shared" si="0"/>
        <v>1.0362394158502042E-2</v>
      </c>
      <c r="M23" s="17" t="str">
        <f>IF(OR(M22="",M22="Others"),"",IF(C27&gt;C7*[2]Params!F8,B27,"Others"))</f>
        <v/>
      </c>
      <c r="N23" s="18" t="str">
        <f>IF(OR(M22="",M22="Others"),"",IF(C27&gt;$C$7*[2]Params!F$8,C27,SUM(C27:C51)))</f>
        <v/>
      </c>
    </row>
    <row r="24" spans="2:17">
      <c r="B24" s="22" t="s">
        <v>45</v>
      </c>
      <c r="C24" s="9">
        <f>[2]ADA!$J$4</f>
        <v>40.149116370872534</v>
      </c>
      <c r="D24" s="20">
        <f t="shared" si="0"/>
        <v>9.9642782595033424E-3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IF(OR(M23="",M23="Others"),"",IF(C28&gt;$C$7*[2]Params!F$8,C28,SUM(C28:C51)))</f>
        <v/>
      </c>
    </row>
    <row r="25" spans="2:17">
      <c r="B25" s="22" t="s">
        <v>42</v>
      </c>
      <c r="C25" s="1">
        <f>[2]DOT!$J$4</f>
        <v>38.000900364019451</v>
      </c>
      <c r="D25" s="20">
        <f t="shared" si="0"/>
        <v>9.4311302356197453E-3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37.858682426919081</v>
      </c>
      <c r="D26" s="20">
        <f t="shared" si="0"/>
        <v>9.3958343380545189E-3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IF(OR(M25="",M25="Others"),"",IF(C30&gt;$C$7*[2]Params!F$8,C30,SUM(C30:C55)))</f>
        <v/>
      </c>
    </row>
    <row r="27" spans="2:17">
      <c r="B27" s="7" t="s">
        <v>5</v>
      </c>
      <c r="C27" s="1">
        <f>H$2</f>
        <v>35</v>
      </c>
      <c r="D27" s="20">
        <f t="shared" si="0"/>
        <v>8.686361509456E-3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21.635525168876736</v>
      </c>
      <c r="D28" s="20">
        <f t="shared" si="0"/>
        <v>5.3695426589656405E-3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18.442013829033936</v>
      </c>
      <c r="D29" s="20">
        <f t="shared" si="0"/>
        <v>4.5769714023250188E-3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18.208616122716098</v>
      </c>
      <c r="D30" s="20">
        <f t="shared" si="0"/>
        <v>4.5190463493948877E-3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53</v>
      </c>
      <c r="C31" s="9">
        <f>[2]ICP!$J$4</f>
        <v>13.704031380833905</v>
      </c>
      <c r="D31" s="20">
        <f t="shared" si="0"/>
        <v>3.4010905917386514E-3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12.737526054657412</v>
      </c>
      <c r="D32" s="20">
        <f t="shared" si="0"/>
        <v>3.1612216013391166E-3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11.66940668016508</v>
      </c>
      <c r="D33" s="20">
        <f t="shared" si="0"/>
        <v>2.8961338578507049E-3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11.504550988804672</v>
      </c>
      <c r="D34" s="20">
        <f t="shared" si="0"/>
        <v>2.8552196826493394E-3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11.39293972348173</v>
      </c>
      <c r="D35" s="20">
        <f t="shared" si="0"/>
        <v>2.8275198026743997E-3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44</v>
      </c>
      <c r="C36" s="9">
        <f>[2]LTC!$J$4</f>
        <v>11.265930523422087</v>
      </c>
      <c r="D36" s="20">
        <f t="shared" si="0"/>
        <v>2.7959984361959744E-3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2.6059084528368003E-3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7.8178729906594642</v>
      </c>
      <c r="D38" s="20">
        <f t="shared" si="0"/>
        <v>1.9402534580537155E-3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5.5131265246818684</v>
      </c>
      <c r="D39" s="20">
        <f t="shared" si="0"/>
        <v>1.3682574297359288E-3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5.4078451579454114</v>
      </c>
      <c r="D40" s="20">
        <f t="shared" si="0"/>
        <v>1.3421285151164293E-3</v>
      </c>
      <c r="M40" s="17" t="str">
        <f>IF(OR(M39="",M39="Others"),"",IF(C44&gt;$C$7*[2]Params!F25,B44,"Others"))</f>
        <v/>
      </c>
      <c r="N40" s="18" t="str">
        <f>IF(OR(M39="",M39="Others"),"",IF(C44&gt;$C$7*[2]Params!F$8,C44,SUM(C44:C66)))</f>
        <v/>
      </c>
    </row>
    <row r="41" spans="2:14">
      <c r="B41" s="22" t="s">
        <v>64</v>
      </c>
      <c r="C41" s="10">
        <f>[2]ACE!$J$4</f>
        <v>5.4597424970802919</v>
      </c>
      <c r="D41" s="20">
        <f t="shared" si="0"/>
        <v>1.3550084879479839E-3</v>
      </c>
      <c r="M41" s="17" t="str">
        <f>IF(OR(M40="",M40="Others"),"",IF(C45&gt;$C$7*[2]Params!F26,B45,"Others"))</f>
        <v/>
      </c>
      <c r="N41" s="18" t="str">
        <f>IF(OR(M40="",M40="Others"),"",IF(C45&gt;$C$7*[2]Params!F$8,C45,SUM(C45:C67)))</f>
        <v/>
      </c>
    </row>
    <row r="42" spans="2:14">
      <c r="B42" s="22" t="s">
        <v>56</v>
      </c>
      <c r="C42" s="9">
        <f>[2]SHIB!$J$4</f>
        <v>4.3143368094314303</v>
      </c>
      <c r="D42" s="20">
        <f t="shared" si="0"/>
        <v>1.070739691436411E-3</v>
      </c>
      <c r="M42" s="17" t="str">
        <f>IF(OR(M41="",M41="Others"),"",IF(C46&gt;$C$7*[2]Params!F27,B46,"Others"))</f>
        <v/>
      </c>
      <c r="N42" s="18" t="str">
        <f>IF(OR(M41="",M41="Others"),"",IF(C46&gt;$C$7*[2]Params!F$8,C46,SUM(C46:C68)))</f>
        <v/>
      </c>
    </row>
    <row r="43" spans="2:14">
      <c r="B43" s="22" t="s">
        <v>37</v>
      </c>
      <c r="C43" s="9">
        <f>[2]GRT!$J$4</f>
        <v>3.9823358820202022</v>
      </c>
      <c r="D43" s="20">
        <f t="shared" si="0"/>
        <v>9.8834311780873698E-4</v>
      </c>
    </row>
    <row r="44" spans="2:14">
      <c r="B44" s="22" t="s">
        <v>23</v>
      </c>
      <c r="C44" s="9">
        <f>[2]LUNA!J4</f>
        <v>3.6060834259637016</v>
      </c>
      <c r="D44" s="20">
        <f t="shared" si="0"/>
        <v>8.9496412203366642E-4</v>
      </c>
    </row>
    <row r="45" spans="2:14">
      <c r="B45" s="22" t="s">
        <v>36</v>
      </c>
      <c r="C45" s="9">
        <f>[2]AMP!$J$4</f>
        <v>3.454467207313404</v>
      </c>
      <c r="D45" s="20">
        <f t="shared" si="0"/>
        <v>8.5733574243671755E-4</v>
      </c>
    </row>
    <row r="46" spans="2:14">
      <c r="B46" s="7" t="s">
        <v>25</v>
      </c>
      <c r="C46" s="1">
        <f>[2]POLIS!J4</f>
        <v>2.8029320545593288</v>
      </c>
      <c r="D46" s="20">
        <f t="shared" si="0"/>
        <v>6.9563660320984516E-4</v>
      </c>
    </row>
    <row r="47" spans="2:14">
      <c r="B47" s="22" t="s">
        <v>40</v>
      </c>
      <c r="C47" s="9">
        <f>[2]SHPING!$J$4</f>
        <v>2.6567060422912623</v>
      </c>
      <c r="D47" s="20">
        <f t="shared" si="0"/>
        <v>6.5934597450565725E-4</v>
      </c>
    </row>
    <row r="48" spans="2:14">
      <c r="B48" s="22" t="s">
        <v>50</v>
      </c>
      <c r="C48" s="9">
        <f>[2]KAVA!$J$4</f>
        <v>2.199973218346531</v>
      </c>
      <c r="D48" s="20">
        <f t="shared" si="0"/>
        <v>5.459932195908385E-4</v>
      </c>
    </row>
    <row r="49" spans="2:4">
      <c r="B49" s="22" t="s">
        <v>62</v>
      </c>
      <c r="C49" s="10">
        <f>[2]SEI!$J$4</f>
        <v>2.1520157422902391</v>
      </c>
      <c r="D49" s="20">
        <f t="shared" si="0"/>
        <v>5.3409104890209471E-4</v>
      </c>
    </row>
    <row r="50" spans="2:4">
      <c r="B50" s="22" t="s">
        <v>63</v>
      </c>
      <c r="C50" s="10">
        <f>[2]MEME!$J$4</f>
        <v>1.8326268987166943</v>
      </c>
      <c r="D50" s="20">
        <f t="shared" si="0"/>
        <v>4.548245644058975E-4</v>
      </c>
    </row>
    <row r="51" spans="2:4">
      <c r="B51" s="7" t="s">
        <v>27</v>
      </c>
      <c r="C51" s="1">
        <f>[2]Ayman!$E$9</f>
        <v>1.6967935999999999</v>
      </c>
      <c r="D51" s="20">
        <f t="shared" si="0"/>
        <v>4.2111321761517943E-4</v>
      </c>
    </row>
    <row r="52" spans="2:4">
      <c r="B52" s="7" t="s">
        <v>28</v>
      </c>
      <c r="C52" s="1">
        <f>[2]ATLAS!O47</f>
        <v>1.6425428632232126</v>
      </c>
      <c r="D52" s="20">
        <f t="shared" si="0"/>
        <v>4.0764917442096476E-4</v>
      </c>
    </row>
    <row r="53" spans="2:4">
      <c r="B53" s="22" t="s">
        <v>43</v>
      </c>
      <c r="C53" s="9">
        <f>[2]TRX!$J$4</f>
        <v>0.92290310947776222</v>
      </c>
      <c r="D53" s="20">
        <f t="shared" si="0"/>
        <v>2.2904771563213975E-4</v>
      </c>
    </row>
  </sheetData>
  <autoFilter ref="B11:C11">
    <sortState ref="B12:C53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2023-12-18T12:19:47Z</dcterms:modified>
</cp:coreProperties>
</file>