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53"/>
  <c r="C54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43" i="1"/>
  <c r="C50"/>
  <c r="K2"/>
  <c r="T2"/>
  <c r="C27" i="2"/>
  <c r="Q2" i="1" l="1"/>
  <c r="C27"/>
  <c r="C14" l="1"/>
  <c r="C4"/>
  <c r="C37"/>
  <c r="C22"/>
  <c r="C45" l="1"/>
  <c r="C49" l="1"/>
  <c r="C48" l="1"/>
  <c r="C52"/>
  <c r="C17"/>
  <c r="C19"/>
  <c r="C47" l="1"/>
  <c r="C36" l="1"/>
  <c r="C33" l="1"/>
  <c r="C40" l="1"/>
  <c r="C55" l="1"/>
  <c r="C30" l="1"/>
  <c r="C32"/>
  <c r="C41" l="1"/>
  <c r="C42" l="1"/>
  <c r="C29" l="1"/>
  <c r="C51" l="1"/>
  <c r="C39" l="1"/>
  <c r="C34" l="1"/>
  <c r="C38"/>
  <c r="C35"/>
  <c r="C23" l="1"/>
  <c r="C20"/>
  <c r="C21" l="1"/>
  <c r="C26" l="1"/>
  <c r="C44" l="1"/>
  <c r="C16" l="1"/>
  <c r="C15" l="1"/>
  <c r="C13"/>
  <c r="C12" l="1"/>
  <c r="C28" l="1"/>
  <c r="C18" l="1"/>
  <c r="C24" l="1"/>
  <c r="C25" l="1"/>
  <c r="C31" l="1"/>
  <c r="C46" l="1"/>
  <c r="C7" s="1"/>
  <c r="D55" l="1"/>
  <c r="D52"/>
  <c r="D38"/>
  <c r="D26"/>
  <c r="D22"/>
  <c r="D31"/>
  <c r="D21"/>
  <c r="D12"/>
  <c r="D41"/>
  <c r="D18"/>
  <c r="D28"/>
  <c r="D50"/>
  <c r="N9"/>
  <c r="D14"/>
  <c r="D13"/>
  <c r="D33"/>
  <c r="D35"/>
  <c r="D20"/>
  <c r="D45"/>
  <c r="D43"/>
  <c r="D17"/>
  <c r="M9"/>
  <c r="D16"/>
  <c r="D29"/>
  <c r="D37"/>
  <c r="D54"/>
  <c r="D53"/>
  <c r="D25"/>
  <c r="D15"/>
  <c r="D30"/>
  <c r="D44"/>
  <c r="D47"/>
  <c r="D40"/>
  <c r="M8"/>
  <c r="Q3"/>
  <c r="D24"/>
  <c r="D42"/>
  <c r="D39"/>
  <c r="D32"/>
  <c r="D23"/>
  <c r="D7"/>
  <c r="E7" s="1"/>
  <c r="D49"/>
  <c r="N8"/>
  <c r="D19"/>
  <c r="D34"/>
  <c r="D51"/>
  <c r="D48"/>
  <c r="D36"/>
  <c r="D27"/>
  <c r="D46"/>
  <c r="N10" l="1"/>
  <c r="M10"/>
  <c r="N11" l="1"/>
  <c r="M11"/>
  <c r="N12" s="1"/>
  <c r="M12" l="1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N26" l="1"/>
  <c r="M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<sst xmlns="http://schemas.openxmlformats.org/spreadsheetml/2006/main" count="107" uniqueCount="67">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</sst>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1251.0680744675042</c:v>
                </c:pt>
                <c:pt idx="1">
                  <c:v>1243.3582987192601</c:v>
                </c:pt>
                <c:pt idx="2">
                  <c:v>353.47</c:v>
                </c:pt>
                <c:pt idx="3">
                  <c:v>282.78329586621919</c:v>
                </c:pt>
                <c:pt idx="4">
                  <c:v>1037.3315444503712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1251.0680744675042</v>
          </cell>
        </row>
      </sheetData>
      <sheetData sheetId="1">
        <row r="4">
          <cell r="J4">
            <v>1243.3582987192601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2.9736628074981826</v>
          </cell>
        </row>
      </sheetData>
      <sheetData sheetId="4">
        <row r="47">
          <cell r="M47">
            <v>117.75</v>
          </cell>
          <cell r="O47">
            <v>1.7472369555773746</v>
          </cell>
        </row>
      </sheetData>
      <sheetData sheetId="5">
        <row r="4">
          <cell r="C4">
            <v>-123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3.9787525607985761</v>
          </cell>
        </row>
      </sheetData>
      <sheetData sheetId="8">
        <row r="4">
          <cell r="J4">
            <v>42.459953417082218</v>
          </cell>
        </row>
      </sheetData>
      <sheetData sheetId="9">
        <row r="4">
          <cell r="J4">
            <v>12.638713390895754</v>
          </cell>
        </row>
      </sheetData>
      <sheetData sheetId="10">
        <row r="4">
          <cell r="J4">
            <v>22.248426411848296</v>
          </cell>
        </row>
      </sheetData>
      <sheetData sheetId="11">
        <row r="4">
          <cell r="J4">
            <v>13.073258559824733</v>
          </cell>
        </row>
      </sheetData>
      <sheetData sheetId="12">
        <row r="4">
          <cell r="J4">
            <v>54.948987741011102</v>
          </cell>
        </row>
      </sheetData>
      <sheetData sheetId="13">
        <row r="4">
          <cell r="J4">
            <v>3.6054253390348792</v>
          </cell>
        </row>
      </sheetData>
      <sheetData sheetId="14">
        <row r="4">
          <cell r="J4">
            <v>178.71684085265767</v>
          </cell>
        </row>
      </sheetData>
      <sheetData sheetId="15">
        <row r="4">
          <cell r="J4">
            <v>5.5952558077207284</v>
          </cell>
        </row>
      </sheetData>
      <sheetData sheetId="16">
        <row r="4">
          <cell r="J4">
            <v>39.83325195539507</v>
          </cell>
        </row>
      </sheetData>
      <sheetData sheetId="17">
        <row r="4">
          <cell r="J4">
            <v>5.7260209770957555</v>
          </cell>
        </row>
      </sheetData>
      <sheetData sheetId="18">
        <row r="4">
          <cell r="J4">
            <v>4.2769503850105606</v>
          </cell>
        </row>
      </sheetData>
      <sheetData sheetId="19">
        <row r="4">
          <cell r="J4">
            <v>13.702917882872136</v>
          </cell>
        </row>
      </sheetData>
      <sheetData sheetId="20">
        <row r="4">
          <cell r="J4">
            <v>2.2427269773474712</v>
          </cell>
        </row>
      </sheetData>
      <sheetData sheetId="21">
        <row r="4">
          <cell r="J4">
            <v>11.714225019908113</v>
          </cell>
        </row>
      </sheetData>
      <sheetData sheetId="22">
        <row r="4">
          <cell r="J4">
            <v>7.9053167686321384</v>
          </cell>
        </row>
      </sheetData>
      <sheetData sheetId="23">
        <row r="4">
          <cell r="J4">
            <v>11.647640723127425</v>
          </cell>
        </row>
      </sheetData>
      <sheetData sheetId="24">
        <row r="4">
          <cell r="J4">
            <v>4.0582669237835232</v>
          </cell>
        </row>
      </sheetData>
      <sheetData sheetId="25">
        <row r="4">
          <cell r="J4">
            <v>21.546443671866278</v>
          </cell>
        </row>
      </sheetData>
      <sheetData sheetId="26">
        <row r="4">
          <cell r="J4">
            <v>44.8849831328357</v>
          </cell>
        </row>
      </sheetData>
      <sheetData sheetId="27">
        <row r="4">
          <cell r="J4">
            <v>1.959519900702668</v>
          </cell>
        </row>
      </sheetData>
      <sheetData sheetId="28">
        <row r="4">
          <cell r="J4">
            <v>41.152576808079644</v>
          </cell>
        </row>
      </sheetData>
      <sheetData sheetId="29">
        <row r="4">
          <cell r="J4">
            <v>47.593632426988975</v>
          </cell>
        </row>
      </sheetData>
      <sheetData sheetId="30">
        <row r="4">
          <cell r="J4">
            <v>1.945095877556372</v>
          </cell>
        </row>
      </sheetData>
      <sheetData sheetId="31">
        <row r="4">
          <cell r="J4">
            <v>4.5053171260990448</v>
          </cell>
        </row>
      </sheetData>
      <sheetData sheetId="32">
        <row r="4">
          <cell r="J4">
            <v>2.7746720153233753</v>
          </cell>
        </row>
      </sheetData>
      <sheetData sheetId="33">
        <row r="4">
          <cell r="J4">
            <v>282.78329586621919</v>
          </cell>
        </row>
      </sheetData>
      <sheetData sheetId="34">
        <row r="4">
          <cell r="J4">
            <v>0.94365746028591646</v>
          </cell>
        </row>
      </sheetData>
      <sheetData sheetId="35">
        <row r="4">
          <cell r="J4">
            <v>12.106243106113141</v>
          </cell>
        </row>
      </sheetData>
      <sheetData sheetId="36">
        <row r="4">
          <cell r="J4">
            <v>18.850883691284128</v>
          </cell>
        </row>
      </sheetData>
      <sheetData sheetId="37">
        <row r="4">
          <cell r="J4">
            <v>0.91618955236258559</v>
          </cell>
        </row>
      </sheetData>
      <sheetData sheetId="38">
        <row r="4">
          <cell r="J4">
            <v>1.01170462375121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D24" sqref="D2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24.71+5.53</f>
        <v>30.240000000000002</v>
      </c>
      <c r="J2" t="s">
        <v>6</v>
      </c>
      <c r="K2" s="9">
        <f>10.78+37.53</f>
        <v>48.31</v>
      </c>
      <c r="M2" t="s">
        <v>59</v>
      </c>
      <c r="N2" s="9">
        <f>353.47</f>
        <v>353.47</v>
      </c>
      <c r="P2" t="s">
        <v>8</v>
      </c>
      <c r="Q2" s="10">
        <f>N2+K2+H2</f>
        <v>432.02000000000004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0.1036513526164131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4168.0112135033542</v>
      </c>
      <c r="D7" s="20">
        <f>(C7*[1]Feuil1!$K$2-C4)/C4</f>
        <v>0.47824607418006393</v>
      </c>
      <c r="E7" s="31">
        <f>C7-C7/(1+D7)</f>
        <v>1348.4459961120497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1251.0680744675042</v>
      </c>
    </row>
    <row r="9" spans="2:20">
      <c r="M9" s="17" t="str">
        <f>IF(C13&gt;C7*Params!F8,B13,"Others")</f>
        <v>BTC</v>
      </c>
      <c r="N9" s="18">
        <f>IF(C13&gt;C7*0.1,C13,C7)</f>
        <v>1243.3582987192601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353.47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282.78329586621919</v>
      </c>
    </row>
    <row r="12" spans="2:20">
      <c r="B12" s="7" t="s">
        <v>19</v>
      </c>
      <c r="C12" s="1">
        <f>[2]ETH!J4</f>
        <v>1251.0680744675042</v>
      </c>
      <c r="D12" s="20">
        <f>C12/$C$7</f>
        <v>0.30015947903747103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1037.3315444503712</v>
      </c>
    </row>
    <row r="13" spans="2:20">
      <c r="B13" s="7" t="s">
        <v>4</v>
      </c>
      <c r="C13" s="1">
        <f>[2]BTC!J4</f>
        <v>1243.3582987192601</v>
      </c>
      <c r="D13" s="20">
        <f t="shared" ref="D13:D55" si="0">C13/$C$7</f>
        <v>0.29830972975578335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353.47</v>
      </c>
      <c r="D14" s="20">
        <f t="shared" si="0"/>
        <v>8.4805434029266102E-2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282.78329586621919</v>
      </c>
      <c r="D15" s="20">
        <f t="shared" si="0"/>
        <v>6.7846097666452845E-2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178.71684085265767</v>
      </c>
      <c r="D16" s="20">
        <f t="shared" si="0"/>
        <v>4.2878205383339196E-2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22</v>
      </c>
      <c r="C17" s="1">
        <f>-[2]BIGTIME!$C$4</f>
        <v>123</v>
      </c>
      <c r="D17" s="20">
        <f t="shared" si="0"/>
        <v>2.9510477227486714E-2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2.8250883687289112E-2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1.5007157321782878E-2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54.948987741011102</v>
      </c>
      <c r="D20" s="20">
        <f t="shared" si="0"/>
        <v>1.3183502856947599E-2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38</v>
      </c>
      <c r="C21" s="9">
        <f>[2]NEAR!$J$4</f>
        <v>47.593632426988975</v>
      </c>
      <c r="D21" s="20">
        <f t="shared" si="0"/>
        <v>1.1418787039918955E-2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48.31</v>
      </c>
      <c r="D22" s="20">
        <f t="shared" si="0"/>
        <v>1.1590659795608808E-2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44.8849831328357</v>
      </c>
      <c r="D23" s="20">
        <f t="shared" si="0"/>
        <v>1.0768920915428238E-2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42.459953417082218</v>
      </c>
      <c r="D24" s="20">
        <f t="shared" si="0"/>
        <v>1.0187101531666272E-2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57</v>
      </c>
      <c r="C25" s="9">
        <f>[2]MINA!$J$4</f>
        <v>41.152576808079644</v>
      </c>
      <c r="D25" s="20">
        <f t="shared" si="0"/>
        <v>9.8734323637986367E-3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39.83325195539507</v>
      </c>
      <c r="D26" s="20">
        <f t="shared" si="0"/>
        <v>9.5568965424912746E-3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30.240000000000002</v>
      </c>
      <c r="D27" s="20">
        <f t="shared" si="0"/>
        <v>7.2552587915381975E-3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22.248426411848296</v>
      </c>
      <c r="D28" s="20">
        <f t="shared" si="0"/>
        <v>5.3378998453192123E-3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21.546443671866278</v>
      </c>
      <c r="D29" s="20">
        <f t="shared" si="0"/>
        <v>5.1694783358693904E-3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18.850883691284128</v>
      </c>
      <c r="D30" s="20">
        <f t="shared" si="0"/>
        <v>4.5227526332491134E-3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13.702917882872136</v>
      </c>
      <c r="D31" s="20">
        <f t="shared" si="0"/>
        <v>3.2876393994521838E-3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13.073258559824733</v>
      </c>
      <c r="D32" s="20">
        <f t="shared" si="0"/>
        <v>3.1365699107215738E-3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12.638713390895754</v>
      </c>
      <c r="D33" s="20">
        <f t="shared" si="0"/>
        <v>3.0323127130630939E-3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12.106243106113141</v>
      </c>
      <c r="D34" s="20">
        <f t="shared" si="0"/>
        <v>2.9045610690517877E-3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11.714225019908113</v>
      </c>
      <c r="D35" s="20">
        <f t="shared" si="0"/>
        <v>2.8105070787614104E-3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11.647640723127425</v>
      </c>
      <c r="D36" s="20">
        <f t="shared" si="0"/>
        <v>2.7945320025512094E-3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2.5191870803952074E-3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7.9053167686321384</v>
      </c>
      <c r="D38" s="20">
        <f t="shared" si="0"/>
        <v>1.8966639876161592E-3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5.7260209770957555</v>
      </c>
      <c r="D39" s="20">
        <f t="shared" si="0"/>
        <v>1.3738017207211017E-3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5.5952558077207284</v>
      </c>
      <c r="D40" s="20">
        <f t="shared" si="0"/>
        <v>1.3424282040301247E-3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4.5053171260990448</v>
      </c>
      <c r="D41" s="20">
        <f t="shared" si="0"/>
        <v>1.0809273044906646E-3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4.2769503850105606</v>
      </c>
      <c r="D42" s="20">
        <f t="shared" si="0"/>
        <v>1.0261369669914203E-3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3.9787525607985761</v>
      </c>
      <c r="D43" s="20">
        <f t="shared" si="0"/>
        <v>9.5459257592886849E-4</v>
      </c>
    </row>
    <row r="44" spans="2:14">
      <c r="B44" s="22" t="s">
        <v>23</v>
      </c>
      <c r="C44" s="9">
        <f>[2]LUNA!J4</f>
        <v>4.0582669237835232</v>
      </c>
      <c r="D44" s="20">
        <f t="shared" si="0"/>
        <v>9.7366986697053836E-4</v>
      </c>
    </row>
    <row r="45" spans="2:14">
      <c r="B45" s="22" t="s">
        <v>36</v>
      </c>
      <c r="C45" s="9">
        <f>[2]AMP!$J$4</f>
        <v>3.6054253390348792</v>
      </c>
      <c r="D45" s="20">
        <f t="shared" si="0"/>
        <v>8.6502294604058833E-4</v>
      </c>
    </row>
    <row r="46" spans="2:14">
      <c r="B46" s="22" t="s">
        <v>62</v>
      </c>
      <c r="C46" s="10">
        <f>[2]SEI!$J$4</f>
        <v>1.945095877556372</v>
      </c>
      <c r="D46" s="20">
        <f t="shared" si="0"/>
        <v>4.6667241951142766E-4</v>
      </c>
    </row>
    <row r="47" spans="2:14">
      <c r="B47" s="7" t="s">
        <v>25</v>
      </c>
      <c r="C47" s="1">
        <f>[2]POLIS!J4</f>
        <v>2.9736628074981826</v>
      </c>
      <c r="D47" s="20">
        <f t="shared" si="0"/>
        <v>7.1344885010487255E-4</v>
      </c>
    </row>
    <row r="48" spans="2:14">
      <c r="B48" s="22" t="s">
        <v>40</v>
      </c>
      <c r="C48" s="9">
        <f>[2]SHPING!$J$4</f>
        <v>2.7746720153233753</v>
      </c>
      <c r="D48" s="20">
        <f t="shared" si="0"/>
        <v>6.6570646603207422E-4</v>
      </c>
    </row>
    <row r="49" spans="2:4">
      <c r="B49" s="22" t="s">
        <v>50</v>
      </c>
      <c r="C49" s="9">
        <f>[2]KAVA!$J$4</f>
        <v>2.2427269773474712</v>
      </c>
      <c r="D49" s="20">
        <f t="shared" si="0"/>
        <v>5.3808084058928993E-4</v>
      </c>
    </row>
    <row r="50" spans="2:4">
      <c r="B50" s="22" t="s">
        <v>63</v>
      </c>
      <c r="C50" s="10">
        <f>[2]MEME!$J$4</f>
        <v>1.959519900702668</v>
      </c>
      <c r="D50" s="20">
        <f t="shared" si="0"/>
        <v>4.7013306834547248E-4</v>
      </c>
    </row>
    <row r="51" spans="2:4">
      <c r="B51" s="7" t="s">
        <v>28</v>
      </c>
      <c r="C51" s="1">
        <f>[2]ATLAS!O47</f>
        <v>1.7472369555773746</v>
      </c>
      <c r="D51" s="20">
        <f t="shared" si="0"/>
        <v>4.1920159665519781E-4</v>
      </c>
    </row>
    <row r="52" spans="2:4">
      <c r="B52" s="7" t="s">
        <v>27</v>
      </c>
      <c r="C52" s="1">
        <f>[2]Ayman!$E$9</f>
        <v>1.6967935999999999</v>
      </c>
      <c r="D52" s="20">
        <f t="shared" si="0"/>
        <v>4.0709909668735936E-4</v>
      </c>
    </row>
    <row r="53" spans="2:4">
      <c r="B53" s="22" t="s">
        <v>65</v>
      </c>
      <c r="C53" s="10">
        <f>[2]DYDX!$J$4</f>
        <v>1.01170462375121</v>
      </c>
      <c r="D53" s="20">
        <f t="shared" si="0"/>
        <v>2.4273078260287069E-4</v>
      </c>
    </row>
    <row r="54" spans="2:4">
      <c r="B54" s="22" t="s">
        <v>66</v>
      </c>
      <c r="C54" s="10">
        <f>[2]TIA!$J$4</f>
        <v>0.91618955236258559</v>
      </c>
      <c r="D54" s="20">
        <f t="shared" si="0"/>
        <v>2.1981456033379941E-4</v>
      </c>
    </row>
    <row r="55" spans="2:4">
      <c r="B55" s="22" t="s">
        <v>43</v>
      </c>
      <c r="C55" s="9">
        <f>[2]TRX!$J$4</f>
        <v>0.94365746028591646</v>
      </c>
      <c r="D55" s="20">
        <f t="shared" si="0"/>
        <v>2.2640473164484135E-4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2023-12-19T14:14:21Z</dcterms:modified>
</cp:coreProperties>
</file>