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K2"/>
  <c r="N2" l="1"/>
  <c r="C30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5" l="1"/>
  <c r="C29" l="1"/>
  <c r="C39" l="1"/>
  <c r="C52"/>
  <c r="C28"/>
  <c r="C48"/>
  <c r="C34"/>
  <c r="C35" l="1"/>
  <c r="C53" l="1"/>
  <c r="C44"/>
  <c r="C37"/>
  <c r="C50"/>
  <c r="C36"/>
  <c r="C30"/>
  <c r="C27"/>
  <c r="C19"/>
  <c r="C51"/>
  <c r="C26"/>
  <c r="C38" l="1"/>
  <c r="C17"/>
  <c r="C21"/>
  <c r="C47" l="1"/>
  <c r="C43"/>
  <c r="C42"/>
  <c r="C24" l="1"/>
  <c r="C54" l="1"/>
  <c r="C40" l="1"/>
  <c r="C33" l="1"/>
  <c r="C25" l="1"/>
  <c r="C20" l="1"/>
  <c r="C12" l="1"/>
  <c r="C13" l="1"/>
  <c r="C14" l="1"/>
  <c r="C46" l="1"/>
  <c r="C49" l="1"/>
  <c r="C32" l="1"/>
  <c r="C22" l="1"/>
  <c r="C18" l="1"/>
  <c r="C7" l="1"/>
  <c r="D20" l="1"/>
  <c r="D42"/>
  <c r="Q3"/>
  <c r="D52"/>
  <c r="D12"/>
  <c r="D16"/>
  <c r="D25"/>
  <c r="D7"/>
  <c r="E7" s="1"/>
  <c r="D49"/>
  <c r="D32"/>
  <c r="D35"/>
  <c r="D53"/>
  <c r="D19"/>
  <c r="D36"/>
  <c r="D40"/>
  <c r="N8"/>
  <c r="D27"/>
  <c r="D38"/>
  <c r="D26"/>
  <c r="D48"/>
  <c r="D29"/>
  <c r="M9"/>
  <c r="D47"/>
  <c r="D37"/>
  <c r="D46"/>
  <c r="D34"/>
  <c r="D45"/>
  <c r="M8"/>
  <c r="D15"/>
  <c r="D39"/>
  <c r="D41"/>
  <c r="D17"/>
  <c r="D21"/>
  <c r="D33"/>
  <c r="D24"/>
  <c r="D54"/>
  <c r="D23"/>
  <c r="D30"/>
  <c r="D50"/>
  <c r="D31"/>
  <c r="N9"/>
  <c r="D28"/>
  <c r="D43"/>
  <c r="D14"/>
  <c r="D44"/>
  <c r="D51"/>
  <c r="D13"/>
  <c r="D22"/>
  <c r="D18"/>
  <c r="N10" l="1"/>
  <c r="M10"/>
  <c r="M11" l="1"/>
  <c r="N11"/>
  <c r="N12" l="1"/>
  <c r="M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N36" l="1"/>
  <c r="M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<sst xmlns="http://schemas.openxmlformats.org/spreadsheetml/2006/main" count="115" uniqueCount="69">
  <si>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</si>
  <si>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</si>
  <si>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</si>
  <si>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</si>
  <si>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</si>
  <si>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</si>
  <si>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</si>
  <si>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</si>
  <si>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</si>
  <si>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</si>
  <si>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</si>
  <si>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</si>
  <si>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</si>
  <si>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</si>
  <si>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</si>
  <si>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</si>
  <si>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</si>
  <si>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</si>
  <si>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</si>
  <si>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</si>
  <si>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</si>
  <si>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</si>
  <si>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</si>
  <si>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</si>
  <si>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</si>
  <si>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</si>
  <si>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</si>
  <si>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</si>
  <si>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</si>
  <si>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</si>
  <si>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</si>
  <si>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</si>
  <si>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</si>
  <si>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</si>
  <si>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</si>
  <si>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</si>
  <si>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</si>
  <si>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</si>
  <si>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</si>
  <si>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</si>
  <si>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</si>
  <si>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</si>
  <si>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</si>
  <si>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</si>
  <si>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</si>
  <si>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</si>
  <si>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</si>
  <si>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</si>
  <si>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</si>
  <si>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</si>
  <si>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</si>
  <si>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</si>
  <si>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</si>
  <si>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</si>
  <si>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</si>
  <si>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</si>
  <si>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</si>
  <si>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</si>
  <si>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</si>
  <si>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</si>
  <si>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</si>
  <si>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</si>
  <si>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</si>
  <si>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</si>
  <si>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</si>
  <si>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</si>
  <si>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</si>
  <si>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</si>
  <si>
    <t>28/2/2026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</si>
</sst>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2208.826964673116</c:v>
                </c:pt>
                <c:pt idx="1">
                  <c:v>1576.5295973324958</c:v>
                </c:pt>
                <c:pt idx="2">
                  <c:v>485.04133486160913</c:v>
                </c:pt>
                <c:pt idx="3">
                  <c:v>404.32</c:v>
                </c:pt>
                <c:pt idx="4">
                  <c:v>1554.8933904591302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MP"/>
      <sheetName val="APE"/>
      <sheetName val="ATOM"/>
      <sheetName val="AVAX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2208.826964673116</v>
          </cell>
        </row>
      </sheetData>
      <sheetData sheetId="1">
        <row r="4">
          <cell r="J4">
            <v>1576.5295973324958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2.9520373666107282</v>
          </cell>
        </row>
      </sheetData>
      <sheetData sheetId="4">
        <row r="47">
          <cell r="M47">
            <v>141.75</v>
          </cell>
          <cell r="O47">
            <v>0.65525594460015313</v>
          </cell>
        </row>
      </sheetData>
      <sheetData sheetId="5">
        <row r="4">
          <cell r="C4">
            <v>-45.666666666666664</v>
          </cell>
        </row>
      </sheetData>
      <sheetData sheetId="6">
        <row r="4">
          <cell r="J4">
            <v>3.7396912149351964</v>
          </cell>
        </row>
      </sheetData>
      <sheetData sheetId="7">
        <row r="4">
          <cell r="J4">
            <v>53.409159747978549</v>
          </cell>
        </row>
      </sheetData>
      <sheetData sheetId="8">
        <row r="4">
          <cell r="J4">
            <v>14.4297326555021</v>
          </cell>
        </row>
      </sheetData>
      <sheetData sheetId="9">
        <row r="4">
          <cell r="J4">
            <v>2.8452967476765716</v>
          </cell>
        </row>
      </sheetData>
      <sheetData sheetId="10">
        <row r="4">
          <cell r="J4">
            <v>34.738142083104727</v>
          </cell>
        </row>
      </sheetData>
      <sheetData sheetId="11">
        <row r="4">
          <cell r="J4">
            <v>14.176611126648186</v>
          </cell>
        </row>
      </sheetData>
      <sheetData sheetId="12">
        <row r="4">
          <cell r="J4">
            <v>63.992667208731845</v>
          </cell>
        </row>
      </sheetData>
      <sheetData sheetId="13">
        <row r="4">
          <cell r="J4">
            <v>310.83581500033165</v>
          </cell>
        </row>
      </sheetData>
      <sheetData sheetId="14">
        <row r="4">
          <cell r="J4">
            <v>6.0931334785484621</v>
          </cell>
        </row>
      </sheetData>
      <sheetData sheetId="15">
        <row r="4">
          <cell r="J4">
            <v>58.637451207270558</v>
          </cell>
        </row>
      </sheetData>
      <sheetData sheetId="16">
        <row r="4">
          <cell r="J4">
            <v>6.3803766427163762</v>
          </cell>
        </row>
      </sheetData>
      <sheetData sheetId="17">
        <row r="4">
          <cell r="J4">
            <v>7.6062853871108969</v>
          </cell>
        </row>
      </sheetData>
      <sheetData sheetId="18">
        <row r="4">
          <cell r="J4">
            <v>14.686117733247951</v>
          </cell>
        </row>
      </sheetData>
      <sheetData sheetId="19">
        <row r="4">
          <cell r="J4">
            <v>2.4490752472907236</v>
          </cell>
        </row>
      </sheetData>
      <sheetData sheetId="20">
        <row r="4">
          <cell r="J4">
            <v>20.451127855409773</v>
          </cell>
        </row>
      </sheetData>
      <sheetData sheetId="21">
        <row r="4">
          <cell r="J4">
            <v>13.696465765418221</v>
          </cell>
        </row>
      </sheetData>
      <sheetData sheetId="22">
        <row r="4">
          <cell r="J4">
            <v>12.456069308492349</v>
          </cell>
        </row>
      </sheetData>
      <sheetData sheetId="23">
        <row r="4">
          <cell r="J4">
            <v>5.3468460493730214</v>
          </cell>
        </row>
      </sheetData>
      <sheetData sheetId="24">
        <row r="4">
          <cell r="J4">
            <v>54.408292933635543</v>
          </cell>
        </row>
      </sheetData>
      <sheetData sheetId="25">
        <row r="4">
          <cell r="J4">
            <v>67.414945887139098</v>
          </cell>
        </row>
      </sheetData>
      <sheetData sheetId="26">
        <row r="4">
          <cell r="J4">
            <v>2.2478671977330951</v>
          </cell>
        </row>
      </sheetData>
      <sheetData sheetId="27">
        <row r="4">
          <cell r="J4">
            <v>47.139753472665049</v>
          </cell>
        </row>
      </sheetData>
      <sheetData sheetId="28">
        <row r="4">
          <cell r="J4">
            <v>69.577613308843553</v>
          </cell>
        </row>
      </sheetData>
      <sheetData sheetId="29">
        <row r="4">
          <cell r="J4">
            <v>3.4900861228552129</v>
          </cell>
        </row>
      </sheetData>
      <sheetData sheetId="30">
        <row r="4">
          <cell r="J4">
            <v>16.983401848840089</v>
          </cell>
        </row>
      </sheetData>
      <sheetData sheetId="31">
        <row r="4">
          <cell r="J4">
            <v>3.1767131101499855</v>
          </cell>
        </row>
      </sheetData>
      <sheetData sheetId="32">
        <row r="4">
          <cell r="J4">
            <v>485.04133486160913</v>
          </cell>
        </row>
      </sheetData>
      <sheetData sheetId="33">
        <row r="4">
          <cell r="J4">
            <v>1.3439207403681961</v>
          </cell>
        </row>
      </sheetData>
      <sheetData sheetId="34">
        <row r="4">
          <cell r="J4">
            <v>18.678937311036549</v>
          </cell>
        </row>
      </sheetData>
      <sheetData sheetId="35">
        <row r="4">
          <cell r="J4">
            <v>18.297952900151241</v>
          </cell>
        </row>
      </sheetData>
      <sheetData sheetId="36">
        <row r="4">
          <cell r="J4">
            <v>21.555024055204214</v>
          </cell>
        </row>
      </sheetData>
      <sheetData sheetId="37">
        <row r="4">
          <cell r="J4">
            <v>23.884857132844211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19.43+249.13</f>
        <v>268.56</v>
      </c>
      <c r="M2" t="s">
        <v>58</v>
      </c>
      <c r="N2" s="9">
        <f>324.32+80</f>
        <v>404.32</v>
      </c>
      <c r="P2" t="s">
        <v>8</v>
      </c>
      <c r="Q2" s="10">
        <f>N2+K2+H2</f>
        <v>722.88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0.11603934285123725</v>
      </c>
    </row>
    <row r="4" spans="2:20">
      <c r="B4" t="s">
        <v>29</v>
      </c>
      <c r="C4" s="19">
        <f>Investissement!C30</f>
        <v>2792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6229.6112873263519</v>
      </c>
      <c r="D7" s="20">
        <f>(C7*[1]Feuil1!$K$2-C4)/C4</f>
        <v>1.0527372436748725</v>
      </c>
      <c r="E7" s="31">
        <f>C7-C7/(1+D7)</f>
        <v>3194.8286786307003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2208.826964673116</v>
      </c>
    </row>
    <row r="9" spans="2:20">
      <c r="M9" s="17" t="str">
        <f>IF(C13&gt;C7*Params!F8,B13,"Others")</f>
        <v>BTC</v>
      </c>
      <c r="N9" s="18">
        <f>IF(C13&gt;C7*0.1,C13,C7)</f>
        <v>1576.5295973324958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485.04133486160913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404.32</v>
      </c>
    </row>
    <row r="12" spans="2:20">
      <c r="B12" s="7" t="s">
        <v>19</v>
      </c>
      <c r="C12" s="1">
        <f>[2]ETH!J4</f>
        <v>2208.826964673116</v>
      </c>
      <c r="D12" s="20">
        <f>C12/$C$7</f>
        <v>0.35456898718011487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1554.8933904591302</v>
      </c>
    </row>
    <row r="13" spans="2:20">
      <c r="B13" s="7" t="s">
        <v>4</v>
      </c>
      <c r="C13" s="1">
        <f>[2]BTC!J4</f>
        <v>1576.5295973324958</v>
      </c>
      <c r="D13" s="20">
        <f t="shared" ref="D13:D51" si="0">C13/$C$7</f>
        <v>0.25307029999445063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485.04133486160913</v>
      </c>
      <c r="D14" s="20">
        <f t="shared" si="0"/>
        <v>7.7860609994782032E-2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404.32</v>
      </c>
      <c r="D15" s="20">
        <f t="shared" si="0"/>
        <v>6.4902925937378605E-2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268.56</v>
      </c>
      <c r="D16" s="20">
        <f t="shared" si="0"/>
        <v>4.3110233947720615E-2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310.83581500033165</v>
      </c>
      <c r="D17" s="20">
        <f t="shared" si="0"/>
        <v>4.9896502472425906E-2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141.75</v>
      </c>
      <c r="D18" s="20">
        <f>C18/$C$7</f>
        <v>2.2754228709001328E-2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45.666666666666664</v>
      </c>
      <c r="D19" s="20">
        <f>C19/$C$7</f>
        <v>7.3305804424060716E-3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63.992667208731845</v>
      </c>
      <c r="D20" s="20">
        <f t="shared" si="0"/>
        <v>1.0272337110169271E-2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67.414945887139098</v>
      </c>
      <c r="D21" s="20">
        <f t="shared" si="0"/>
        <v>1.0821693806849464E-2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69.577613308843553</v>
      </c>
      <c r="D22" s="20">
        <f t="shared" si="0"/>
        <v>1.1168853095279582E-2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50</v>
      </c>
      <c r="D23" s="20">
        <f t="shared" si="0"/>
        <v>8.0261829661380339E-3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58.637451207270558</v>
      </c>
      <c r="D24" s="20">
        <f t="shared" si="0"/>
        <v>9.4126982411509019E-3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54.408292933635543</v>
      </c>
      <c r="D25" s="20">
        <f t="shared" si="0"/>
        <v>8.7338182792118801E-3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6.9522796852687658E-3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53.409159747978549</v>
      </c>
      <c r="D27" s="20">
        <f t="shared" si="0"/>
        <v>8.5734337640994123E-3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47.139753472665049</v>
      </c>
      <c r="D28" s="20">
        <f t="shared" si="0"/>
        <v>7.5670457270050097E-3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21.555024055204214</v>
      </c>
      <c r="D29" s="20">
        <f t="shared" si="0"/>
        <v>3.460091338131513E-3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34.738142083104727</v>
      </c>
      <c r="D30" s="20">
        <f t="shared" si="0"/>
        <v>5.5762936852539599E-3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23.884857132844211</v>
      </c>
      <c r="D31" s="20">
        <f t="shared" si="0"/>
        <v>3.8340846693654946E-3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18.678937311036549</v>
      </c>
      <c r="D32" s="20">
        <f t="shared" si="0"/>
        <v>2.9984113694280349E-3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20.451127855409773</v>
      </c>
      <c r="D33" s="20">
        <f t="shared" si="0"/>
        <v>3.2828898806280199E-3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18.297952900151241</v>
      </c>
      <c r="D34" s="20">
        <f t="shared" si="0"/>
        <v>2.9372543576477988E-3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16.983401848840089</v>
      </c>
      <c r="D35" s="20">
        <f t="shared" si="0"/>
        <v>2.7262378125247505E-3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14.686117733247951</v>
      </c>
      <c r="D36" s="20">
        <f t="shared" si="0"/>
        <v>2.3574693597858487E-3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13.696465765418221</v>
      </c>
      <c r="D37" s="20">
        <f t="shared" si="0"/>
        <v>2.1986068044538495E-3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14.176611126648186</v>
      </c>
      <c r="D38" s="20">
        <f t="shared" si="0"/>
        <v>2.2756814948453321E-3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12.456069308492349</v>
      </c>
      <c r="D39" s="20">
        <f t="shared" si="0"/>
        <v>1.9994938261771213E-3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14.4297326555021</v>
      </c>
      <c r="D40" s="20">
        <f t="shared" si="0"/>
        <v>2.3163134889103341E-3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1.2569002524972163E-3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6.3803766427163762</v>
      </c>
      <c r="D42" s="20">
        <f t="shared" si="0"/>
        <v>1.0242014065463031E-3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6.0931334785484621</v>
      </c>
      <c r="D43" s="20">
        <f t="shared" si="0"/>
        <v>9.7809208271862108E-4</v>
      </c>
    </row>
    <row r="44" spans="2:14">
      <c r="B44" s="22" t="s">
        <v>23</v>
      </c>
      <c r="C44" s="9">
        <f>[2]LUNA!J4</f>
        <v>5.3468460493730214</v>
      </c>
      <c r="D44" s="20">
        <f t="shared" si="0"/>
        <v>8.5829529368080376E-4</v>
      </c>
    </row>
    <row r="45" spans="2:14">
      <c r="B45" s="22" t="s">
        <v>36</v>
      </c>
      <c r="C45" s="9">
        <f>[2]GRT!$J$4</f>
        <v>7.6062853871108969</v>
      </c>
      <c r="D45" s="20">
        <f t="shared" si="0"/>
        <v>1.2209887641922825E-3</v>
      </c>
    </row>
    <row r="46" spans="2:14">
      <c r="B46" s="22" t="s">
        <v>35</v>
      </c>
      <c r="C46" s="9">
        <f>[2]AMP!$J$4</f>
        <v>2.8452967476765716</v>
      </c>
      <c r="D46" s="20">
        <f t="shared" si="0"/>
        <v>4.5673744579619296E-4</v>
      </c>
    </row>
    <row r="47" spans="2:14">
      <c r="B47" s="22" t="s">
        <v>63</v>
      </c>
      <c r="C47" s="10">
        <f>[2]ACE!$J$4</f>
        <v>3.7396912149351964</v>
      </c>
      <c r="D47" s="20">
        <f t="shared" si="0"/>
        <v>6.0030891855857851E-4</v>
      </c>
    </row>
    <row r="48" spans="2:14">
      <c r="B48" s="22" t="s">
        <v>61</v>
      </c>
      <c r="C48" s="10">
        <f>[2]SEI!$J$4</f>
        <v>3.4900861228552129</v>
      </c>
      <c r="D48" s="20">
        <f t="shared" si="0"/>
        <v>5.6024139579230491E-4</v>
      </c>
    </row>
    <row r="49" spans="2:4">
      <c r="B49" s="22" t="s">
        <v>39</v>
      </c>
      <c r="C49" s="9">
        <f>[2]SHPING!$J$4</f>
        <v>3.1767131101499855</v>
      </c>
      <c r="D49" s="20">
        <f t="shared" si="0"/>
        <v>5.0993761305986385E-4</v>
      </c>
    </row>
    <row r="50" spans="2:4">
      <c r="B50" s="22" t="s">
        <v>49</v>
      </c>
      <c r="C50" s="9">
        <f>[2]KAVA!$J$4</f>
        <v>2.4490752472907236</v>
      </c>
      <c r="D50" s="20">
        <f t="shared" si="0"/>
        <v>3.9313452065190202E-4</v>
      </c>
    </row>
    <row r="51" spans="2:4">
      <c r="B51" s="7" t="s">
        <v>25</v>
      </c>
      <c r="C51" s="1">
        <f>[2]POLIS!J4</f>
        <v>2.9520373666107282</v>
      </c>
      <c r="D51" s="20">
        <f t="shared" si="0"/>
        <v>4.7387184054588014E-4</v>
      </c>
    </row>
    <row r="52" spans="2:4">
      <c r="B52" s="22" t="s">
        <v>62</v>
      </c>
      <c r="C52" s="10">
        <f>[2]MEME!$J$4</f>
        <v>2.2478671977330951</v>
      </c>
      <c r="D52" s="20">
        <f>C52/$C$7</f>
        <v>3.6083586825171613E-4</v>
      </c>
    </row>
    <row r="53" spans="2:4">
      <c r="B53" s="22" t="s">
        <v>42</v>
      </c>
      <c r="C53" s="9">
        <f>[2]TRX!$J$4</f>
        <v>1.3439207403681961</v>
      </c>
      <c r="D53" s="20">
        <f>C53/$C$7</f>
        <v>2.1573107508365664E-4</v>
      </c>
    </row>
    <row r="54" spans="2:4">
      <c r="B54" s="7" t="s">
        <v>27</v>
      </c>
      <c r="C54" s="1">
        <f>[2]ATLAS!O47</f>
        <v>0.65525594460015313</v>
      </c>
      <c r="D54" s="20">
        <f>C54/$C$7</f>
        <v>1.0518408202020874E-4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30"/>
  <sheetViews>
    <sheetView workbookViewId="0">
      <selection activeCell="C30" sqref="C30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2" t="s">
        <v>68</v>
      </c>
      <c r="C28" s="11">
        <v>50</v>
      </c>
      <c r="D28" s="22" t="s">
        <v>10</v>
      </c>
      <c r="E28" s="28" t="s">
        <v>5</v>
      </c>
    </row>
    <row r="29" spans="2:5">
      <c r="B29" s="15"/>
      <c r="C29" s="16"/>
      <c r="D29" s="29"/>
      <c r="E29" s="25"/>
    </row>
    <row r="30" spans="2:5">
      <c r="B30" t="s">
        <v>8</v>
      </c>
      <c r="C30" s="19">
        <f>SUM(C4:C29)</f>
        <v>2792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2024-02-28T11:19:50Z</dcterms:modified>
</cp:coreProperties>
</file>