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539392"/>
        <axId val="74541312"/>
      </lineChart>
      <dateAx>
        <axId val="7453939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541312"/>
        <crosses val="autoZero"/>
        <lblOffset val="100"/>
      </dateAx>
      <valAx>
        <axId val="7454131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53939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2328.245998226853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0.00654182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0.2329184387952639</v>
      </c>
      <c r="M3" t="inlineStr">
        <is>
          <t>Objectif :</t>
        </is>
      </c>
      <c r="N3" s="58">
        <f>(INDEX(N5:N23,MATCH(MAX(O6),O5:O23,0))/0.9)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0.56388611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1.699484535966532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0.57864471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11.35182472461104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0.02630153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45.09842723688951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0.01590629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0.003859208489623021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270.9011152866565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0.00228948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0.09400349105133195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0.27646694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8.055185876994074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0.07263407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</f>
        <v/>
      </c>
      <c r="S6" s="55">
        <f>(T6/R6)</f>
        <v/>
      </c>
      <c r="T6" s="55">
        <f>D5+B11*5.54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2*($B$14-$B$11)/5-N6</f>
        <v/>
      </c>
      <c r="O7" s="55">
        <f>($S$6*[1]Params!K9)</f>
        <v/>
      </c>
      <c r="P7" s="55">
        <f>(O7*N7)</f>
        <v/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($B$14-$B$11)/5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61.3657698775818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>
        <v>0.00294421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t="n">
        <v>-0.02475</v>
      </c>
      <c r="C7" s="55">
        <f>D7/B7</f>
        <v/>
      </c>
      <c r="D7" s="55">
        <f>-1.42154421</f>
        <v/>
      </c>
      <c r="N7" s="58">
        <f>($B$13-$B$7)/5</f>
        <v/>
      </c>
      <c r="O7" s="55">
        <f>($C$5*[1]Params!K9)</f>
        <v/>
      </c>
      <c r="P7" s="55">
        <f>(O7*N7)</f>
        <v/>
      </c>
    </row>
    <row r="8">
      <c r="N8" s="58">
        <f>($B$13-$B$7)/5</f>
        <v/>
      </c>
      <c r="O8" s="55">
        <f>($C$5*[1]Params!K10)</f>
        <v/>
      </c>
      <c r="P8" s="55">
        <f>(O8*N8)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0.1860015234234216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43705.23766992222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0.00035011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N8" sqref="N8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9.391635100814446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0.00226703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0.8406345824557753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2.378282433378027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0.01755409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15.54184518714345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0.00235182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72.59159081140429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0.00114766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0.9777186835983354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0.05597695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0.0001618693850869717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4860.49771297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6" sqref="N6:N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0.8578630074188874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0.31903723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79"/>
    <col width="9.140625" customWidth="1" style="14" min="80" max="16384"/>
  </cols>
  <sheetData>
    <row r="1"/>
    <row r="2"/>
    <row r="3">
      <c r="I3" t="inlineStr">
        <is>
          <t>Actual Price :</t>
        </is>
      </c>
      <c r="J3" s="77" t="n">
        <v>0.03147052756785252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0.04593161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0.8811584714997757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0.33301391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6"/>
  <sheetViews>
    <sheetView workbookViewId="0">
      <selection activeCell="L21" sqref="L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3.362270886974911</v>
      </c>
      <c r="M3" t="inlineStr">
        <is>
          <t>Objectif :</t>
        </is>
      </c>
      <c r="N3" s="58">
        <f>(INDEX(N5:N29,MATCH(MAX(O6:O7,O14:O15),O5:O29,0))/0.9)</f>
        <v/>
      </c>
      <c r="O3" s="56">
        <f>(MAX(O6:O7,O14:O15)*0.85)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(B23*J3)</f>
        <v/>
      </c>
      <c r="K4" s="4">
        <f>(J4/D23-1)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</f>
        <v/>
      </c>
      <c r="S6" s="55">
        <f>(T6/R6)</f>
        <v/>
      </c>
      <c r="T6" s="55">
        <f>D6+B19*1.74+B21*1.7718</f>
        <v/>
      </c>
      <c r="U6" s="55">
        <f>(E6)</f>
        <v/>
      </c>
    </row>
    <row r="7">
      <c r="B7" s="2" t="n">
        <v>0.10046423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($C$5*[1]Params!K10)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3*(($B$6+$R$8+$R$7)/5)-N15-N14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C22" s="55" t="n"/>
      <c r="D22" s="55" t="n"/>
      <c r="F22" t="inlineStr">
        <is>
          <t>Moy</t>
        </is>
      </c>
      <c r="G22" s="55">
        <f>(D23/B23)</f>
        <v/>
      </c>
      <c r="S22" s="55" t="n"/>
      <c r="T22" s="55" t="n"/>
    </row>
    <row r="23">
      <c r="B23" s="1">
        <f>(SUM(B5:B22))</f>
        <v/>
      </c>
      <c r="C23" s="55" t="n"/>
      <c r="D23" s="55">
        <f>(SUM(D5:D22))</f>
        <v/>
      </c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R26" s="1">
        <f>(SUM(R5:R25))</f>
        <v/>
      </c>
      <c r="S26" s="55" t="n"/>
      <c r="T26" s="55">
        <f>(SUM(T5:T25))</f>
        <v/>
      </c>
    </row>
  </sheetData>
  <conditionalFormatting sqref="C5:C6 C12:C14 C16:C17 O8:O9 O16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7" sqref="O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00"/>
    <col width="9.140625" customWidth="1" style="14" min="10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0.3464802330105456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0.07487845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1.084890153386838e-05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258.27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0.004839667381396918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46" sqref="B46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95.46071057658055</v>
      </c>
      <c r="M3" t="inlineStr">
        <is>
          <t>Objectif :</t>
        </is>
      </c>
      <c r="N3" s="58">
        <f>(INDEX(N5:N26,MATCH(MAX(O6:O9,O23:O25,O14:O16),O5:O26,0))/0.9)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(B17+B21+B37-N16)</f>
        <v/>
      </c>
      <c r="S13" s="55">
        <f>(T13/R13)</f>
        <v/>
      </c>
      <c r="T13" s="55">
        <f>(D17+11.97*B21+B37*19.42078-N16*19.42078)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(B17+R21+R14)/5</f>
        <v/>
      </c>
      <c r="O17" s="55">
        <f>($S$13*[1]Params!K11)</f>
        <v/>
      </c>
      <c r="P17" s="55">
        <f>(O17*N17)</f>
        <v/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0.0626338</v>
      </c>
      <c r="C18" s="60" t="n">
        <v>0</v>
      </c>
      <c r="D18" s="61" t="n">
        <v>0</v>
      </c>
      <c r="E18" s="56">
        <f>B18*J3</f>
        <v/>
      </c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($B$19+$R$19)/5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58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58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58" t="n"/>
      <c r="S44" s="55" t="n"/>
      <c r="T44" s="55" t="n"/>
    </row>
    <row r="45"/>
    <row r="46"/>
    <row r="47">
      <c r="N47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R23" sqref="R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0.1047365497429138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0.24688363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6.422593096566831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0.00258835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7" sqref="R7:T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0.619861634211414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0.79937168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63"/>
    <col width="9.140625" customWidth="1" style="14" min="64" max="16384"/>
  </cols>
  <sheetData>
    <row r="1"/>
    <row r="2"/>
    <row r="3">
      <c r="I3" t="inlineStr">
        <is>
          <t>Actual Price :</t>
        </is>
      </c>
      <c r="J3" s="77" t="n">
        <v>12.11219430444123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0.47808323</v>
      </c>
      <c r="C5" s="55">
        <f>(D5/B5)</f>
        <v/>
      </c>
      <c r="D5" s="55" t="n">
        <v>5.9986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3.498e-05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63"/>
    <col width="9.140625" customWidth="1" style="14" min="64" max="16384"/>
  </cols>
  <sheetData>
    <row r="1"/>
    <row r="2"/>
    <row r="3">
      <c r="I3" t="inlineStr">
        <is>
          <t>Actual Price :</t>
        </is>
      </c>
      <c r="J3" s="77" t="n">
        <v>3.171870054269719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1.35095111</v>
      </c>
      <c r="C5" s="55">
        <f>(D5/B5)</f>
        <v/>
      </c>
      <c r="D5" s="55" t="n">
        <v>3.9982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7.19e-06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0.5208054799845797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36" sqref="L3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0.00633363750360824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33.5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8.4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6.81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(-300/3)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70"/>
    <col width="9.140625" customWidth="1" style="14" min="7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13.1390110468156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7.25e-06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0.6181803358761863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0.72445839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2023-12-22T18:01:05Z</dcterms:modified>
  <cp:lastModifiedBy>Tiko</cp:lastModifiedBy>
</cp:coreProperties>
</file>