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K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2" l="1"/>
  <c r="C41" l="1"/>
  <c r="C42" l="1"/>
  <c r="C38" l="1"/>
  <c r="C35"/>
  <c r="C23" l="1"/>
  <c r="C20"/>
  <c r="C44" l="1"/>
  <c r="C16" l="1"/>
  <c r="C12" l="1"/>
  <c r="C13" l="1"/>
  <c r="C31" l="1"/>
  <c r="C49" l="1"/>
  <c r="C52" l="1"/>
  <c r="C33" l="1"/>
  <c r="C39" l="1"/>
  <c r="C26" l="1"/>
  <c r="C17" l="1"/>
  <c r="C22" l="1"/>
  <c r="C30" l="1"/>
  <c r="C25"/>
  <c r="C24" l="1"/>
  <c r="C15" l="1"/>
  <c r="C34" l="1"/>
  <c r="C28" l="1"/>
  <c r="C29" l="1"/>
  <c r="C7" l="1"/>
  <c r="D30" l="1"/>
  <c r="D23"/>
  <c r="D39"/>
  <c r="N8"/>
  <c r="D24"/>
  <c r="D32"/>
  <c r="D49"/>
  <c r="D7"/>
  <c r="E7" s="1"/>
  <c r="D27"/>
  <c r="D19"/>
  <c r="D17"/>
  <c r="D16"/>
  <c r="D15"/>
  <c r="D12"/>
  <c r="D47"/>
  <c r="D45"/>
  <c r="M9"/>
  <c r="D51"/>
  <c r="D14"/>
  <c r="D22"/>
  <c r="D55"/>
  <c r="D25"/>
  <c r="Q3"/>
  <c r="D18"/>
  <c r="D28"/>
  <c r="D40"/>
  <c r="D43"/>
  <c r="D50"/>
  <c r="D20"/>
  <c r="D41"/>
  <c r="D35"/>
  <c r="D42"/>
  <c r="D48"/>
  <c r="D31"/>
  <c r="D46"/>
  <c r="D38"/>
  <c r="D33"/>
  <c r="D21"/>
  <c r="D34"/>
  <c r="N9"/>
  <c r="M8"/>
  <c r="D44"/>
  <c r="D54"/>
  <c r="D13"/>
  <c r="D36"/>
  <c r="D53"/>
  <c r="D52"/>
  <c r="D37"/>
  <c r="D26"/>
  <c r="D29"/>
  <c r="N10" l="1"/>
  <c r="M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<sst xmlns="http://schemas.openxmlformats.org/spreadsheetml/2006/main" count="107" uniqueCount="67">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</sst>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1259.2572480086633</c:v>
                </c:pt>
                <c:pt idx="1">
                  <c:v>1343.309390954108</c:v>
                </c:pt>
                <c:pt idx="2">
                  <c:v>595.88</c:v>
                </c:pt>
                <c:pt idx="3">
                  <c:v>236.60771911609584</c:v>
                </c:pt>
                <c:pt idx="4">
                  <c:v>1099.1231671893236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1343.309390954108</v>
          </cell>
        </row>
      </sheetData>
      <sheetData sheetId="1">
        <row r="4">
          <cell r="J4">
            <v>1259.2572480086633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3.0174039991995225</v>
          </cell>
        </row>
      </sheetData>
      <sheetData sheetId="4">
        <row r="47">
          <cell r="M47">
            <v>112.44999999999999</v>
          </cell>
          <cell r="O47">
            <v>2.1609709143285016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3.5652753053698976</v>
          </cell>
        </row>
      </sheetData>
      <sheetData sheetId="8">
        <row r="4">
          <cell r="J4">
            <v>46.152988836685971</v>
          </cell>
        </row>
      </sheetData>
      <sheetData sheetId="9">
        <row r="4">
          <cell r="J4">
            <v>11.719541913462843</v>
          </cell>
        </row>
      </sheetData>
      <sheetData sheetId="10">
        <row r="4">
          <cell r="J4">
            <v>24.5945578860177</v>
          </cell>
        </row>
      </sheetData>
      <sheetData sheetId="11">
        <row r="4">
          <cell r="J4">
            <v>14.786554430087739</v>
          </cell>
        </row>
      </sheetData>
      <sheetData sheetId="12">
        <row r="4">
          <cell r="J4">
            <v>59.381754162172712</v>
          </cell>
        </row>
      </sheetData>
      <sheetData sheetId="13">
        <row r="4">
          <cell r="J4">
            <v>3.6898944601361285</v>
          </cell>
        </row>
      </sheetData>
      <sheetData sheetId="14">
        <row r="4">
          <cell r="J4">
            <v>222.6501564560441</v>
          </cell>
        </row>
      </sheetData>
      <sheetData sheetId="15">
        <row r="4">
          <cell r="J4">
            <v>5.7538785603204277</v>
          </cell>
        </row>
      </sheetData>
      <sheetData sheetId="16">
        <row r="4">
          <cell r="J4">
            <v>39.438845387269637</v>
          </cell>
        </row>
      </sheetData>
      <sheetData sheetId="17">
        <row r="4">
          <cell r="J4">
            <v>5.3243118585167881</v>
          </cell>
        </row>
      </sheetData>
      <sheetData sheetId="18">
        <row r="4">
          <cell r="J4">
            <v>5.2249059386759624</v>
          </cell>
        </row>
      </sheetData>
      <sheetData sheetId="19">
        <row r="4">
          <cell r="J4">
            <v>13.593424180167919</v>
          </cell>
        </row>
      </sheetData>
      <sheetData sheetId="20">
        <row r="4">
          <cell r="J4">
            <v>2.7013529117009041</v>
          </cell>
        </row>
      </sheetData>
      <sheetData sheetId="21">
        <row r="4">
          <cell r="J4">
            <v>16.569812337671866</v>
          </cell>
        </row>
      </sheetData>
      <sheetData sheetId="22">
        <row r="4">
          <cell r="J4">
            <v>9.7258437499467956</v>
          </cell>
        </row>
      </sheetData>
      <sheetData sheetId="23">
        <row r="4">
          <cell r="J4">
            <v>12.403446190470561</v>
          </cell>
        </row>
      </sheetData>
      <sheetData sheetId="24">
        <row r="4">
          <cell r="J4">
            <v>3.8524954457456371</v>
          </cell>
        </row>
      </sheetData>
      <sheetData sheetId="25">
        <row r="4">
          <cell r="J4">
            <v>19.004918395515897</v>
          </cell>
        </row>
      </sheetData>
      <sheetData sheetId="26">
        <row r="4">
          <cell r="J4">
            <v>62.117462401819189</v>
          </cell>
        </row>
      </sheetData>
      <sheetData sheetId="27">
        <row r="4">
          <cell r="J4">
            <v>1.9065140710399133</v>
          </cell>
        </row>
      </sheetData>
      <sheetData sheetId="28">
        <row r="4">
          <cell r="J4">
            <v>44.710611266215807</v>
          </cell>
        </row>
      </sheetData>
      <sheetData sheetId="29">
        <row r="4">
          <cell r="J4">
            <v>40.458968304857478</v>
          </cell>
        </row>
      </sheetData>
      <sheetData sheetId="30">
        <row r="4">
          <cell r="J4">
            <v>2.5538356589393576</v>
          </cell>
        </row>
      </sheetData>
      <sheetData sheetId="31">
        <row r="4">
          <cell r="J4">
            <v>4.7782811450106415</v>
          </cell>
        </row>
      </sheetData>
      <sheetData sheetId="32">
        <row r="4">
          <cell r="J4">
            <v>2.8426262362268391</v>
          </cell>
        </row>
      </sheetData>
      <sheetData sheetId="33">
        <row r="4">
          <cell r="J4">
            <v>236.60771911609584</v>
          </cell>
        </row>
      </sheetData>
      <sheetData sheetId="34">
        <row r="4">
          <cell r="J4">
            <v>0.98055230716624786</v>
          </cell>
        </row>
      </sheetData>
      <sheetData sheetId="35">
        <row r="4">
          <cell r="J4">
            <v>12.903740177866375</v>
          </cell>
        </row>
      </sheetData>
      <sheetData sheetId="36">
        <row r="4">
          <cell r="J4">
            <v>19.702142285870782</v>
          </cell>
        </row>
      </sheetData>
      <sheetData sheetId="37">
        <row r="4">
          <cell r="J4">
            <v>10.61389925016781</v>
          </cell>
        </row>
      </sheetData>
      <sheetData sheetId="38">
        <row r="4">
          <cell r="J4">
            <v>9.9754071646356088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15" sqref="B15:D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10.84+5.53</f>
        <v>16.37</v>
      </c>
      <c r="J2" t="s">
        <v>6</v>
      </c>
      <c r="K2" s="9">
        <f>13.17+37.53</f>
        <v>50.7</v>
      </c>
      <c r="M2" t="s">
        <v>59</v>
      </c>
      <c r="N2" s="9">
        <f>595.88</f>
        <v>595.88</v>
      </c>
      <c r="P2" t="s">
        <v>8</v>
      </c>
      <c r="Q2" s="10">
        <f>N2+K2+H2</f>
        <v>662.95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0.1462117432115293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4534.17752526819</v>
      </c>
      <c r="D7" s="20">
        <f>(C7*[1]Feuil1!$K$2-C4)/C4</f>
        <v>0.59063282497843228</v>
      </c>
      <c r="E7" s="31">
        <f>C7-C7/(1+D7)</f>
        <v>1683.6280747187398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1259.2572480086633</v>
      </c>
    </row>
    <row r="9" spans="2:20">
      <c r="M9" s="17" t="str">
        <f>IF(C13&gt;C7*Params!F8,B13,"Others")</f>
        <v>ETH</v>
      </c>
      <c r="N9" s="18">
        <f>IF(C13&gt;C7*0.1,C13,C7)</f>
        <v>1343.309390954108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595.88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236.60771911609584</v>
      </c>
    </row>
    <row r="12" spans="2:20">
      <c r="B12" s="7" t="s">
        <v>4</v>
      </c>
      <c r="C12" s="1">
        <f>[2]BTC!J4</f>
        <v>1259.2572480086633</v>
      </c>
      <c r="D12" s="20">
        <f>C12/$C$7</f>
        <v>0.27772561638600157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1099.1231671893236</v>
      </c>
    </row>
    <row r="13" spans="2:20">
      <c r="B13" s="7" t="s">
        <v>19</v>
      </c>
      <c r="C13" s="1">
        <f>[2]ETH!J4</f>
        <v>1343.309390954108</v>
      </c>
      <c r="D13" s="20">
        <f t="shared" ref="D13:D55" si="0">C13/$C$7</f>
        <v>0.29626307824695358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595.88</v>
      </c>
      <c r="D14" s="20">
        <f t="shared" si="0"/>
        <v>0.13141964483729704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236.60771911609584</v>
      </c>
      <c r="D15" s="20">
        <f t="shared" si="0"/>
        <v>5.2183161730550202E-2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222.6501564560441</v>
      </c>
      <c r="D16" s="20">
        <f t="shared" si="0"/>
        <v>4.910486085188618E-2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112.44999999999999</v>
      </c>
      <c r="D17" s="20">
        <f t="shared" si="0"/>
        <v>2.4800528733896172E-2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2.3377999517945707E-2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1.3795225187240603E-2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59.381754162172712</v>
      </c>
      <c r="D20" s="20">
        <f t="shared" si="0"/>
        <v>1.3096477548849472E-2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1.1181741278866484E-2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44.710611266215807</v>
      </c>
      <c r="D22" s="20">
        <f t="shared" si="0"/>
        <v>9.8607985719684054E-3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62.117462401819189</v>
      </c>
      <c r="D23" s="20">
        <f t="shared" si="0"/>
        <v>1.3699830246091883E-2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46.152988836685971</v>
      </c>
      <c r="D24" s="20">
        <f t="shared" si="0"/>
        <v>1.0178910856375454E-2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40.458968304857478</v>
      </c>
      <c r="D25" s="20">
        <f t="shared" si="0"/>
        <v>8.923110769127723E-3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39.438845387269637</v>
      </c>
      <c r="D26" s="20">
        <f t="shared" si="0"/>
        <v>8.6981255514332525E-3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16.37</v>
      </c>
      <c r="D27" s="20">
        <f t="shared" si="0"/>
        <v>3.6103570953657663E-3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24.5945578860177</v>
      </c>
      <c r="D28" s="20">
        <f t="shared" si="0"/>
        <v>5.4242600226736748E-3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19.004918395515897</v>
      </c>
      <c r="D29" s="20">
        <f t="shared" si="0"/>
        <v>4.1914808781978122E-3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19.702142285870782</v>
      </c>
      <c r="D30" s="20">
        <f t="shared" si="0"/>
        <v>4.3452516307696679E-3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13.593424180167919</v>
      </c>
      <c r="D31" s="20">
        <f t="shared" si="0"/>
        <v>2.9979911691622369E-3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14.786554430087739</v>
      </c>
      <c r="D32" s="20">
        <f t="shared" si="0"/>
        <v>3.2611326635723498E-3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11.719541913462843</v>
      </c>
      <c r="D33" s="20">
        <f t="shared" si="0"/>
        <v>2.5847117472026305E-3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12.903740177866375</v>
      </c>
      <c r="D34" s="20">
        <f t="shared" si="0"/>
        <v>2.8458833175269505E-3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16.569812337671866</v>
      </c>
      <c r="D35" s="20">
        <f t="shared" si="0"/>
        <v>3.6544251400239969E-3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12.403446190470561</v>
      </c>
      <c r="D36" s="20">
        <f t="shared" si="0"/>
        <v>2.735544896808361E-3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2.3157452352682065E-3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9.7258437499467956</v>
      </c>
      <c r="D38" s="20">
        <f t="shared" si="0"/>
        <v>2.1450072688478437E-3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5.3243118585167881</v>
      </c>
      <c r="D39" s="20">
        <f t="shared" si="0"/>
        <v>1.1742618873754535E-3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5.7538785603204277</v>
      </c>
      <c r="D40" s="20">
        <f t="shared" si="0"/>
        <v>1.2690016057498971E-3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4.7782811450106415</v>
      </c>
      <c r="D41" s="20">
        <f t="shared" si="0"/>
        <v>1.0538363613647908E-3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5.2249059386759624</v>
      </c>
      <c r="D42" s="20">
        <f t="shared" si="0"/>
        <v>1.1523381935441349E-3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3.5652753053698976</v>
      </c>
      <c r="D43" s="20">
        <f t="shared" si="0"/>
        <v>7.8631136198378489E-4</v>
      </c>
    </row>
    <row r="44" spans="2:14">
      <c r="B44" s="22" t="s">
        <v>23</v>
      </c>
      <c r="C44" s="9">
        <f>[2]LUNA!J4</f>
        <v>3.8524954457456371</v>
      </c>
      <c r="D44" s="20">
        <f t="shared" si="0"/>
        <v>8.496569497502786E-4</v>
      </c>
    </row>
    <row r="45" spans="2:14">
      <c r="B45" s="22" t="s">
        <v>36</v>
      </c>
      <c r="C45" s="9">
        <f>[2]AMP!$J$4</f>
        <v>3.6898944601361285</v>
      </c>
      <c r="D45" s="20">
        <f t="shared" si="0"/>
        <v>8.1379576330502777E-4</v>
      </c>
    </row>
    <row r="46" spans="2:14">
      <c r="B46" s="7" t="s">
        <v>25</v>
      </c>
      <c r="C46" s="1">
        <f>[2]POLIS!J4</f>
        <v>3.0174039991995225</v>
      </c>
      <c r="D46" s="20">
        <f t="shared" si="0"/>
        <v>6.6547989847862154E-4</v>
      </c>
    </row>
    <row r="47" spans="2:14">
      <c r="B47" s="22" t="s">
        <v>40</v>
      </c>
      <c r="C47" s="9">
        <f>[2]SHPING!$J$4</f>
        <v>2.8426262362268391</v>
      </c>
      <c r="D47" s="20">
        <f t="shared" si="0"/>
        <v>6.2693315830387607E-4</v>
      </c>
    </row>
    <row r="48" spans="2:14">
      <c r="B48" s="22" t="s">
        <v>50</v>
      </c>
      <c r="C48" s="9">
        <f>[2]KAVA!$J$4</f>
        <v>2.7013529117009041</v>
      </c>
      <c r="D48" s="20">
        <f t="shared" si="0"/>
        <v>5.9577572705231104E-4</v>
      </c>
    </row>
    <row r="49" spans="2:4">
      <c r="B49" s="22" t="s">
        <v>62</v>
      </c>
      <c r="C49" s="10">
        <f>[2]SEI!$J$4</f>
        <v>2.5538356589393576</v>
      </c>
      <c r="D49" s="20">
        <f t="shared" si="0"/>
        <v>5.6324121512827221E-4</v>
      </c>
    </row>
    <row r="50" spans="2:4">
      <c r="B50" s="22" t="s">
        <v>65</v>
      </c>
      <c r="C50" s="10">
        <f>[2]DYDX!$J$4</f>
        <v>9.9754071646356088</v>
      </c>
      <c r="D50" s="20">
        <f t="shared" si="0"/>
        <v>2.2000477725109754E-3</v>
      </c>
    </row>
    <row r="51" spans="2:4">
      <c r="B51" s="22" t="s">
        <v>66</v>
      </c>
      <c r="C51" s="10">
        <f>[2]TIA!$J$4</f>
        <v>10.61389925016781</v>
      </c>
      <c r="D51" s="20">
        <f t="shared" si="0"/>
        <v>2.340865392018371E-3</v>
      </c>
    </row>
    <row r="52" spans="2:4">
      <c r="B52" s="7" t="s">
        <v>28</v>
      </c>
      <c r="C52" s="1">
        <f>[2]ATLAS!O47</f>
        <v>2.1609709143285016</v>
      </c>
      <c r="D52" s="20">
        <f t="shared" si="0"/>
        <v>4.7659600937232456E-4</v>
      </c>
    </row>
    <row r="53" spans="2:4">
      <c r="B53" s="22" t="s">
        <v>63</v>
      </c>
      <c r="C53" s="10">
        <f>[2]MEME!$J$4</f>
        <v>1.9065140710399133</v>
      </c>
      <c r="D53" s="20">
        <f t="shared" si="0"/>
        <v>4.2047627390309246E-4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3.742230185174845E-4</v>
      </c>
    </row>
    <row r="55" spans="2:4">
      <c r="B55" s="22" t="s">
        <v>43</v>
      </c>
      <c r="C55" s="9">
        <f>[2]TRX!$J$4</f>
        <v>0.98055230716624786</v>
      </c>
      <c r="D55" s="20">
        <f t="shared" si="0"/>
        <v>2.1625803173823673E-4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2023-12-27T16:49:37Z</dcterms:modified>
</cp:coreProperties>
</file>