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16" l="1"/>
  <c r="C13" l="1"/>
  <c r="C12" l="1"/>
  <c r="C52" l="1"/>
  <c r="C36" l="1"/>
  <c r="C43" l="1"/>
  <c r="C28" l="1"/>
  <c r="C25"/>
  <c r="C23" l="1"/>
  <c r="C34" l="1"/>
  <c r="C27" l="1"/>
  <c r="C29" l="1"/>
  <c r="C33" l="1"/>
  <c r="C15" l="1"/>
  <c r="C17" l="1"/>
  <c r="C49" l="1"/>
  <c r="C31" l="1"/>
  <c r="C24" l="1"/>
  <c r="C45" l="1"/>
  <c r="C26"/>
  <c r="C7" l="1"/>
  <c r="D41" l="1"/>
  <c r="D55"/>
  <c r="D7"/>
  <c r="E7" s="1"/>
  <c r="D21"/>
  <c r="D20"/>
  <c r="D49"/>
  <c r="D12"/>
  <c r="D51"/>
  <c r="D50"/>
  <c r="D39"/>
  <c r="D52"/>
  <c r="D31"/>
  <c r="D35"/>
  <c r="N9"/>
  <c r="D32"/>
  <c r="D37"/>
  <c r="M8"/>
  <c r="D46"/>
  <c r="D18"/>
  <c r="D29"/>
  <c r="D27"/>
  <c r="D16"/>
  <c r="D40"/>
  <c r="D24"/>
  <c r="M9"/>
  <c r="N8"/>
  <c r="D47"/>
  <c r="D28"/>
  <c r="D45"/>
  <c r="D44"/>
  <c r="D30"/>
  <c r="D33"/>
  <c r="D48"/>
  <c r="D54"/>
  <c r="D42"/>
  <c r="Q3"/>
  <c r="D38"/>
  <c r="D14"/>
  <c r="D23"/>
  <c r="D13"/>
  <c r="D43"/>
  <c r="D19"/>
  <c r="D22"/>
  <c r="D53"/>
  <c r="D34"/>
  <c r="D17"/>
  <c r="D25"/>
  <c r="D15"/>
  <c r="D36"/>
  <c r="D26"/>
  <c r="N10" l="1"/>
  <c r="M10"/>
  <c r="N11" l="1"/>
  <c r="M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<sst xmlns="http://schemas.openxmlformats.org/spreadsheetml/2006/main" count="107" uniqueCount="67">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</sst>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1274.5743972713346</c:v>
                </c:pt>
                <c:pt idx="1">
                  <c:v>1250.2725241708763</c:v>
                </c:pt>
                <c:pt idx="2">
                  <c:v>552</c:v>
                </c:pt>
                <c:pt idx="3">
                  <c:v>265.71491822415373</c:v>
                </c:pt>
                <c:pt idx="4">
                  <c:v>227.53738672741932</c:v>
                </c:pt>
                <c:pt idx="5">
                  <c:v>805.99831796924798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1274.5743972713346</v>
          </cell>
        </row>
      </sheetData>
      <sheetData sheetId="1">
        <row r="4">
          <cell r="J4">
            <v>1250.2725241708763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2.5311560008523846</v>
          </cell>
        </row>
      </sheetData>
      <sheetData sheetId="4">
        <row r="47">
          <cell r="M47">
            <v>111.75</v>
          </cell>
          <cell r="O47">
            <v>2.1060735799791637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2.7247083393109448</v>
          </cell>
        </row>
      </sheetData>
      <sheetData sheetId="8">
        <row r="4">
          <cell r="J4">
            <v>41.205331526623631</v>
          </cell>
        </row>
      </sheetData>
      <sheetData sheetId="9">
        <row r="4">
          <cell r="J4">
            <v>10.441753484814608</v>
          </cell>
        </row>
      </sheetData>
      <sheetData sheetId="10">
        <row r="4">
          <cell r="J4">
            <v>21.574463152865967</v>
          </cell>
        </row>
      </sheetData>
      <sheetData sheetId="11">
        <row r="4">
          <cell r="J4">
            <v>12.656452455946154</v>
          </cell>
        </row>
      </sheetData>
      <sheetData sheetId="12">
        <row r="4">
          <cell r="J4">
            <v>51.997916517951438</v>
          </cell>
        </row>
      </sheetData>
      <sheetData sheetId="13">
        <row r="4">
          <cell r="J4">
            <v>3.281094420495795</v>
          </cell>
        </row>
      </sheetData>
      <sheetData sheetId="14">
        <row r="4">
          <cell r="J4">
            <v>227.53738672741932</v>
          </cell>
        </row>
      </sheetData>
      <sheetData sheetId="15">
        <row r="4">
          <cell r="J4">
            <v>5.1693476104884963</v>
          </cell>
        </row>
      </sheetData>
      <sheetData sheetId="16">
        <row r="4">
          <cell r="J4">
            <v>46.772528730471713</v>
          </cell>
        </row>
      </sheetData>
      <sheetData sheetId="17">
        <row r="4">
          <cell r="J4">
            <v>4.5541628574103621</v>
          </cell>
        </row>
      </sheetData>
      <sheetData sheetId="18">
        <row r="4">
          <cell r="J4">
            <v>5.1402452801926568</v>
          </cell>
        </row>
      </sheetData>
      <sheetData sheetId="19">
        <row r="4">
          <cell r="J4">
            <v>14.263372377995267</v>
          </cell>
        </row>
      </sheetData>
      <sheetData sheetId="20">
        <row r="4">
          <cell r="J4">
            <v>2.4529626587664088</v>
          </cell>
        </row>
      </sheetData>
      <sheetData sheetId="21">
        <row r="4">
          <cell r="J4">
            <v>14.999030416925221</v>
          </cell>
        </row>
      </sheetData>
      <sheetData sheetId="22">
        <row r="4">
          <cell r="J4">
            <v>8.2075987875749217</v>
          </cell>
        </row>
      </sheetData>
      <sheetData sheetId="23">
        <row r="4">
          <cell r="J4">
            <v>10.777882445769583</v>
          </cell>
        </row>
      </sheetData>
      <sheetData sheetId="24">
        <row r="4">
          <cell r="J4">
            <v>5.3161409327372553</v>
          </cell>
        </row>
      </sheetData>
      <sheetData sheetId="25">
        <row r="4">
          <cell r="J4">
            <v>15.450455242720922</v>
          </cell>
        </row>
      </sheetData>
      <sheetData sheetId="26">
        <row r="4">
          <cell r="J4">
            <v>51.39237463391963</v>
          </cell>
        </row>
      </sheetData>
      <sheetData sheetId="27">
        <row r="4">
          <cell r="J4">
            <v>1.5730199382438612</v>
          </cell>
        </row>
      </sheetData>
      <sheetData sheetId="28">
        <row r="4">
          <cell r="J4">
            <v>30.462111643920014</v>
          </cell>
        </row>
      </sheetData>
      <sheetData sheetId="29">
        <row r="4">
          <cell r="J4">
            <v>36.226855520312547</v>
          </cell>
        </row>
      </sheetData>
      <sheetData sheetId="30">
        <row r="4">
          <cell r="J4">
            <v>2.8225205380892429</v>
          </cell>
        </row>
      </sheetData>
      <sheetData sheetId="31">
        <row r="4">
          <cell r="J4">
            <v>4.1691650064641728</v>
          </cell>
        </row>
      </sheetData>
      <sheetData sheetId="32">
        <row r="4">
          <cell r="J4">
            <v>2.7347803868615976</v>
          </cell>
        </row>
      </sheetData>
      <sheetData sheetId="33">
        <row r="4">
          <cell r="J4">
            <v>265.71491822415373</v>
          </cell>
        </row>
      </sheetData>
      <sheetData sheetId="34">
        <row r="4">
          <cell r="J4">
            <v>0.98246160307655428</v>
          </cell>
        </row>
      </sheetData>
      <sheetData sheetId="35">
        <row r="4">
          <cell r="J4">
            <v>11.700343713789398</v>
          </cell>
        </row>
      </sheetData>
      <sheetData sheetId="36">
        <row r="4">
          <cell r="J4">
            <v>17.469412469560769</v>
          </cell>
        </row>
      </sheetData>
      <sheetData sheetId="37">
        <row r="4">
          <cell r="J4">
            <v>17.367311932494189</v>
          </cell>
        </row>
      </sheetData>
      <sheetData sheetId="38">
        <row r="4">
          <cell r="J4">
            <v>13.898490162622918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552</f>
        <v>552</v>
      </c>
      <c r="P2" t="s">
        <v>8</v>
      </c>
      <c r="Q2" s="10">
        <f>N2+K2+H2</f>
        <v>609.08000000000004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0.13918336916062859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4376.0975443630314</v>
      </c>
      <c r="D7" s="20">
        <f>(C7*[1]Feuil1!$K$2-C4)/C4</f>
        <v>0.53517685634940582</v>
      </c>
      <c r="E7" s="31">
        <f>C7-C7/(1+D7)</f>
        <v>1525.5480938135811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1274.5743972713346</v>
      </c>
    </row>
    <row r="9" spans="2:20">
      <c r="M9" s="17" t="str">
        <f>IF(C13&gt;C7*Params!F8,B13,"Others")</f>
        <v>BTC</v>
      </c>
      <c r="N9" s="18">
        <f>IF(C13&gt;C7*0.1,C13,C7)</f>
        <v>1250.2725241708763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552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265.71491822415373</v>
      </c>
    </row>
    <row r="12" spans="2:20">
      <c r="B12" s="7" t="s">
        <v>19</v>
      </c>
      <c r="C12" s="1">
        <f>[2]ETH!J4</f>
        <v>1274.5743972713346</v>
      </c>
      <c r="D12" s="20">
        <f>C12/$C$7</f>
        <v>0.29125822364566534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227.53738672741932</v>
      </c>
    </row>
    <row r="13" spans="2:20">
      <c r="B13" s="7" t="s">
        <v>4</v>
      </c>
      <c r="C13" s="1">
        <f>[2]BTC!J4</f>
        <v>1250.2725241708763</v>
      </c>
      <c r="D13" s="20">
        <f t="shared" ref="D13:D55" si="0">C13/$C$7</f>
        <v>0.2857049029406088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805.99831796924798</v>
      </c>
      <c r="Q13" s="23"/>
    </row>
    <row r="14" spans="2:20">
      <c r="B14" s="7" t="s">
        <v>59</v>
      </c>
      <c r="C14" s="1">
        <f>$N$2</f>
        <v>552</v>
      </c>
      <c r="D14" s="20">
        <f t="shared" si="0"/>
        <v>0.12613978422648417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265.71491822415373</v>
      </c>
      <c r="D15" s="20">
        <f t="shared" si="0"/>
        <v>6.0719605888682311E-2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227.53738672741932</v>
      </c>
      <c r="D16" s="20">
        <f t="shared" si="0"/>
        <v>5.1995501567490499E-2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2.5536450882807257E-2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2.056626916736155E-2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1.4293557071316276E-2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51.39237463391963</v>
      </c>
      <c r="D20" s="20">
        <f t="shared" si="0"/>
        <v>1.1743882331900834E-2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51.997916517951438</v>
      </c>
      <c r="D21" s="20">
        <f t="shared" si="0"/>
        <v>1.1882257191668716E-2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1.158566496428034E-2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41.205331526623631</v>
      </c>
      <c r="D23" s="20">
        <f t="shared" si="0"/>
        <v>9.4159993256323366E-3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30.462111643920014</v>
      </c>
      <c r="D24" s="20">
        <f t="shared" si="0"/>
        <v>6.9610220830564158E-3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36.226855520312547</v>
      </c>
      <c r="D25" s="20">
        <f t="shared" si="0"/>
        <v>8.2783473524207282E-3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46.772528730471713</v>
      </c>
      <c r="D26" s="20">
        <f t="shared" si="0"/>
        <v>1.0688182394544807E-2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21.574463152865967</v>
      </c>
      <c r="D27" s="20">
        <f t="shared" si="0"/>
        <v>4.9300690704796131E-3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17.469412469560769</v>
      </c>
      <c r="D28" s="20">
        <f t="shared" si="0"/>
        <v>3.9920071004960998E-3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15.450455242720922</v>
      </c>
      <c r="D29" s="20">
        <f t="shared" si="0"/>
        <v>3.5306469031118988E-3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1.4579199698640743E-3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14.263372377995267</v>
      </c>
      <c r="D31" s="20">
        <f t="shared" si="0"/>
        <v>3.2593817284462274E-3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12.656452455946154</v>
      </c>
      <c r="D32" s="20">
        <f t="shared" si="0"/>
        <v>2.8921778656989193E-3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14.999030416925221</v>
      </c>
      <c r="D33" s="20">
        <f t="shared" si="0"/>
        <v>3.4274899644880803E-3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11.700343713789398</v>
      </c>
      <c r="D34" s="20">
        <f t="shared" si="0"/>
        <v>2.6736935352048821E-3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10.777882445769583</v>
      </c>
      <c r="D35" s="20">
        <f t="shared" si="0"/>
        <v>2.4628981270430916E-3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10.441753484814608</v>
      </c>
      <c r="D36" s="20">
        <f t="shared" si="0"/>
        <v>2.3860879194214741E-3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17.367311932494189</v>
      </c>
      <c r="D37" s="20">
        <f t="shared" si="0"/>
        <v>3.9686756879689505E-3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13.898490162622918</v>
      </c>
      <c r="D38" s="20">
        <f t="shared" si="0"/>
        <v>3.1760009967158834E-3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2.3993980695255139E-3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8.2075987875749217</v>
      </c>
      <c r="D40" s="20">
        <f t="shared" si="0"/>
        <v>1.8755520653664015E-3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5.1693476104884963</v>
      </c>
      <c r="D41" s="20">
        <f t="shared" si="0"/>
        <v>1.1812688264107073E-3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5.1402452801926568</v>
      </c>
      <c r="D42" s="20">
        <f t="shared" si="0"/>
        <v>1.174618533541133E-3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4.5541628574103621</v>
      </c>
      <c r="D43" s="20">
        <f t="shared" si="0"/>
        <v>1.0406904350833545E-3</v>
      </c>
    </row>
    <row r="44" spans="2:14">
      <c r="B44" s="22" t="s">
        <v>56</v>
      </c>
      <c r="C44" s="9">
        <f>[2]SHIB!$J$4</f>
        <v>4.1691650064641728</v>
      </c>
      <c r="D44" s="20">
        <f t="shared" si="0"/>
        <v>9.5271299695652036E-4</v>
      </c>
    </row>
    <row r="45" spans="2:14">
      <c r="B45" s="22" t="s">
        <v>23</v>
      </c>
      <c r="C45" s="9">
        <f>[2]LUNA!J4</f>
        <v>5.3161409327372553</v>
      </c>
      <c r="D45" s="20">
        <f t="shared" si="0"/>
        <v>1.2148131706033653E-3</v>
      </c>
    </row>
    <row r="46" spans="2:14">
      <c r="B46" s="22" t="s">
        <v>36</v>
      </c>
      <c r="C46" s="9">
        <f>[2]AMP!$J$4</f>
        <v>3.281094420495795</v>
      </c>
      <c r="D46" s="20">
        <f t="shared" si="0"/>
        <v>7.4977634461605202E-4</v>
      </c>
    </row>
    <row r="47" spans="2:14">
      <c r="B47" s="22" t="s">
        <v>64</v>
      </c>
      <c r="C47" s="10">
        <f>[2]ACE!$J$4</f>
        <v>2.7247083393109448</v>
      </c>
      <c r="D47" s="20">
        <f t="shared" si="0"/>
        <v>6.2263427898692856E-4</v>
      </c>
    </row>
    <row r="48" spans="2:14">
      <c r="B48" s="22" t="s">
        <v>40</v>
      </c>
      <c r="C48" s="9">
        <f>[2]SHPING!$J$4</f>
        <v>2.7347803868615976</v>
      </c>
      <c r="D48" s="20">
        <f t="shared" si="0"/>
        <v>6.2493588388685289E-4</v>
      </c>
    </row>
    <row r="49" spans="2:4">
      <c r="B49" s="22" t="s">
        <v>62</v>
      </c>
      <c r="C49" s="10">
        <f>[2]SEI!$J$4</f>
        <v>2.8225205380892429</v>
      </c>
      <c r="D49" s="20">
        <f t="shared" si="0"/>
        <v>6.4498574574166139E-4</v>
      </c>
    </row>
    <row r="50" spans="2:4">
      <c r="B50" s="22" t="s">
        <v>50</v>
      </c>
      <c r="C50" s="9">
        <f>[2]KAVA!$J$4</f>
        <v>2.4529626587664088</v>
      </c>
      <c r="D50" s="20">
        <f t="shared" si="0"/>
        <v>5.6053655886307554E-4</v>
      </c>
    </row>
    <row r="51" spans="2:4">
      <c r="B51" s="7" t="s">
        <v>25</v>
      </c>
      <c r="C51" s="1">
        <f>[2]POLIS!J4</f>
        <v>2.5311560008523846</v>
      </c>
      <c r="D51" s="20">
        <f t="shared" si="0"/>
        <v>5.7840484020125062E-4</v>
      </c>
    </row>
    <row r="52" spans="2:4">
      <c r="B52" s="7" t="s">
        <v>28</v>
      </c>
      <c r="C52" s="1">
        <f>[2]ATLAS!O47</f>
        <v>2.1060735799791637</v>
      </c>
      <c r="D52" s="20">
        <f t="shared" si="0"/>
        <v>4.8126751257911366E-4</v>
      </c>
    </row>
    <row r="53" spans="2:4">
      <c r="B53" s="22" t="s">
        <v>63</v>
      </c>
      <c r="C53" s="10">
        <f>[2]MEME!$J$4</f>
        <v>1.5730199382438612</v>
      </c>
      <c r="D53" s="20">
        <f t="shared" si="0"/>
        <v>3.5945723839499654E-4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3.8774126554507116E-4</v>
      </c>
    </row>
    <row r="55" spans="2:4">
      <c r="B55" s="22" t="s">
        <v>43</v>
      </c>
      <c r="C55" s="9">
        <f>[2]TRX!$J$4</f>
        <v>0.98246160307655428</v>
      </c>
      <c r="D55" s="20">
        <f t="shared" si="0"/>
        <v>2.2450633083855487E-4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B25" sqref="B25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2024-01-03T13:52:11Z</dcterms:modified>
</cp:coreProperties>
</file>