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53403008"/>
        <axId val="70055424"/>
      </lineChart>
      <dateAx>
        <axId val="5340300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0055424"/>
        <crosses val="autoZero"/>
        <lblOffset val="100"/>
      </dateAx>
      <valAx>
        <axId val="7005542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340300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abSelected="1" topLeftCell="A7" workbookViewId="0">
      <selection activeCell="B41" sqref="B41:D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2255.957654660709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0.00695851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0.12169802</v>
      </c>
      <c r="C35" s="59">
        <f>(D35/B35)</f>
        <v/>
      </c>
      <c r="D35" s="60" t="n">
        <v>208.44</v>
      </c>
      <c r="E35" t="inlineStr">
        <is>
          <t>DCA1</t>
        </is>
      </c>
    </row>
    <row r="36">
      <c r="B36" s="24" t="n">
        <v>0.02459754</v>
      </c>
      <c r="C36" s="59">
        <f>(D36/B36)</f>
        <v/>
      </c>
      <c r="D36" s="60" t="n">
        <v>42.9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0.05592732</v>
      </c>
      <c r="C40" s="59">
        <f>(D40/B40)</f>
        <v/>
      </c>
      <c r="D40" s="60" t="n">
        <v>104.65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0.1643356804257557</v>
      </c>
      <c r="M3" t="inlineStr">
        <is>
          <t>Objectif :</t>
        </is>
      </c>
      <c r="N3" s="24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0.57665651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1.380126953573251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15.29050288</v>
      </c>
      <c r="C5" s="58">
        <f>(D5/B5)</f>
        <v/>
      </c>
      <c r="D5" s="58" t="n">
        <v>42.9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0.5945751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9.423742051370617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0.0281253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34.84919106351806</v>
      </c>
      <c r="M3" t="inlineStr">
        <is>
          <t>Objectif :</t>
        </is>
      </c>
      <c r="N3" s="24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2.61631565</v>
      </c>
      <c r="C5" s="58">
        <f>(D5/B5)</f>
        <v/>
      </c>
      <c r="D5" s="58" t="n">
        <v>42.9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0.01655475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0.73517338</v>
      </c>
      <c r="C10" s="58">
        <f>(D10/B10)</f>
        <v/>
      </c>
      <c r="D10" s="58" t="n">
        <v>11.52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4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N15" s="24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4" t="n">
        <v>-0.138</v>
      </c>
      <c r="C16" s="58">
        <f>(D16/B16)</f>
        <v/>
      </c>
      <c r="D16" s="58" t="n">
        <v>-4.41956614</v>
      </c>
      <c r="N16" s="24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4" t="n">
        <v>-0.5049</v>
      </c>
      <c r="C17" s="58">
        <f>(D17/B17)</f>
        <v/>
      </c>
      <c r="D17" s="58" t="n">
        <v>-18.26254246</v>
      </c>
      <c r="N17" s="24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P19" s="58">
        <f>(SUM(P14:P17))</f>
        <v/>
      </c>
      <c r="R19" s="24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0.003619049894776986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304.4979492470168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0.00257561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0.57458233</v>
      </c>
      <c r="C11" s="58">
        <f>(D11/B11)</f>
        <v/>
      </c>
      <c r="D11" s="58" t="n">
        <v>163.47</v>
      </c>
      <c r="E11" t="inlineStr">
        <is>
          <t>DCA1</t>
        </is>
      </c>
      <c r="P11" s="58">
        <f>(SUM(P6:P9))</f>
        <v/>
      </c>
    </row>
    <row r="12">
      <c r="B12" s="83" t="n">
        <v>0.15002085</v>
      </c>
      <c r="C12" s="58">
        <f>(D12/B12)</f>
        <v/>
      </c>
      <c r="D12" s="58" t="n">
        <v>42.9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0.07889125816045696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0.28612553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6.735652218542468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7.53795254</v>
      </c>
      <c r="C5" s="58">
        <f>(D5/B5)</f>
        <v/>
      </c>
      <c r="D5" s="58" t="n">
        <v>42.9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0.07699751000000001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52.76747382929342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0.00297704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0.1573498532977554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6" sqref="B36:D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41913.22969957658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0.00035372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0.00731099</v>
      </c>
      <c r="C23" s="58">
        <f>(D23/B23)</f>
        <v/>
      </c>
      <c r="D23" s="58" t="n">
        <v>184.65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0.00162203</v>
      </c>
      <c r="C24" s="58">
        <f>(D24/B24)</f>
        <v/>
      </c>
      <c r="D24" s="58" t="n">
        <v>42.9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0.00198829</v>
      </c>
      <c r="C34" s="58">
        <f>(D34/B34)</f>
        <v/>
      </c>
      <c r="D34" s="58" t="n">
        <v>57.35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12.36335029671578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2.463145</v>
      </c>
      <c r="C5" s="58">
        <f>(D5/B5)</f>
        <v/>
      </c>
      <c r="D5" s="58" t="n">
        <v>12.24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0.0023294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0.7148706139027073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3.172164595630142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6.47331966</v>
      </c>
      <c r="C5" s="58">
        <f>(D5/B5)</f>
        <v/>
      </c>
      <c r="D5" s="58" t="n">
        <v>14.52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0.01933974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14.33189760870559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1.43486269</v>
      </c>
      <c r="C5" s="58">
        <f>(D5/B5)</f>
        <v/>
      </c>
      <c r="D5" s="58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0.00243604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68.15809528194684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0.00127538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0.6348288456306199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0.057598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B36" sqref="B36:D3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9.944169839486528e-05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2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4934.23721429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0.7887198170695795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0.32596108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47.0771221</v>
      </c>
      <c r="C7" s="58">
        <f>(D7/B7)</f>
        <v/>
      </c>
      <c r="D7" s="58" t="n">
        <v>42.9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18"/>
    <col width="9.140625" customWidth="1" style="14" min="319" max="16384"/>
  </cols>
  <sheetData>
    <row r="1"/>
    <row r="2"/>
    <row r="3">
      <c r="I3" t="inlineStr">
        <is>
          <t>Actual Price :</t>
        </is>
      </c>
      <c r="J3" s="79" t="n">
        <v>0.0231719002021911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0.06467399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Y19" sqref="Y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1.06858569633619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0.3445538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2.903440284340691</v>
      </c>
      <c r="M3" t="inlineStr">
        <is>
          <t>Objectif :</t>
        </is>
      </c>
      <c r="N3" s="24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23.49789108</v>
      </c>
      <c r="C6" s="58">
        <f>(D6/B6)</f>
        <v/>
      </c>
      <c r="D6" s="58" t="n">
        <v>42.9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0.10177904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39"/>
    <col width="9.140625" customWidth="1" style="14" min="34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0.6460496642563786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0.07590919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9.01032619975194e-06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265.24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0.004155710299673784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1"/>
  <sheetViews>
    <sheetView topLeftCell="A10" workbookViewId="0">
      <selection activeCell="V19" sqref="R19:V2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95.65740030663591</v>
      </c>
      <c r="M3" t="inlineStr">
        <is>
          <t>Objectif :</t>
        </is>
      </c>
      <c r="N3" s="24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(B47*J3)</f>
        <v/>
      </c>
      <c r="K4" s="4">
        <f>(J4/D47-1)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($B$16/5)</f>
        <v/>
      </c>
      <c r="O6" s="58">
        <f>(C23)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-B36</f>
        <v/>
      </c>
      <c r="O7" s="58">
        <f>P7/N7</f>
        <v/>
      </c>
      <c r="P7" s="58">
        <f>-D36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(($B$16+$R$20+$R$9)/5)</f>
        <v/>
      </c>
      <c r="O8" s="58">
        <f>C38</f>
        <v/>
      </c>
      <c r="P8" s="58">
        <f>-D38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(($B$16+$R$20+$R$9)/5)</f>
        <v/>
      </c>
      <c r="O9" s="58">
        <f>($C$16*[1]Params!K11)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(T9/R9)</f>
        <v/>
      </c>
      <c r="T9" s="58" t="n">
        <v>0</v>
      </c>
      <c r="U9">
        <f>E13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(B15)</f>
        <v/>
      </c>
      <c r="S11" s="58">
        <f>(C15)</f>
        <v/>
      </c>
      <c r="T11" s="58">
        <f>(D15)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(B16+B23)</f>
        <v/>
      </c>
      <c r="S12" s="58">
        <f>(T12/R12)</f>
        <v/>
      </c>
      <c r="T12" s="58">
        <f>(D16+D23)</f>
        <v/>
      </c>
    </row>
    <row r="13">
      <c r="B13" s="24">
        <f>(0.002039*7)</f>
        <v/>
      </c>
      <c r="C13" s="58" t="n">
        <v>0</v>
      </c>
      <c r="D13" s="58">
        <f>(C13*B13)</f>
        <v/>
      </c>
      <c r="E13" t="inlineStr">
        <is>
          <t>NFT Burn</t>
        </is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8">
        <f>(T13/R13)</f>
        <v/>
      </c>
      <c r="T13" s="58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(-B21)</f>
        <v/>
      </c>
      <c r="O14" s="58">
        <f>(C21)</f>
        <v/>
      </c>
      <c r="P14" s="58">
        <f>(O14*N14)</f>
        <v/>
      </c>
      <c r="Q14" t="inlineStr">
        <is>
          <t>Done</t>
        </is>
      </c>
      <c r="R14" s="25">
        <f>(B18)</f>
        <v/>
      </c>
      <c r="S14" s="61">
        <f>(C18)</f>
        <v/>
      </c>
      <c r="T14" s="62">
        <f>(D18)</f>
        <v/>
      </c>
    </row>
    <row r="15">
      <c r="B15" s="24">
        <f>(0.10209-0.101562222)</f>
        <v/>
      </c>
      <c r="C15" s="58" t="n">
        <v>0</v>
      </c>
      <c r="D15" s="58" t="n">
        <v>0</v>
      </c>
      <c r="E15" s="58">
        <f>(B15*$J$3)</f>
        <v/>
      </c>
      <c r="N15" s="24">
        <f>-B37</f>
        <v/>
      </c>
      <c r="O15" s="58">
        <f>C37</f>
        <v/>
      </c>
      <c r="P15" s="58">
        <f>(O15*N15)</f>
        <v/>
      </c>
      <c r="Q15" t="inlineStr">
        <is>
          <t>Done</t>
        </is>
      </c>
      <c r="R15" s="24">
        <f>B19+B22+B39-N25</f>
        <v/>
      </c>
      <c r="S15" s="58">
        <f>(T15/R15)</f>
        <v/>
      </c>
      <c r="T15" s="58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8">
        <f>(D16/B16)</f>
        <v/>
      </c>
      <c r="D16" s="58" t="n">
        <v>6.3</v>
      </c>
      <c r="E16" s="58" t="n"/>
      <c r="N16" s="24">
        <f>-B40-N25</f>
        <v/>
      </c>
      <c r="O16" s="58">
        <f>C40</f>
        <v/>
      </c>
      <c r="P16" s="58">
        <f>(O16*N16)</f>
        <v/>
      </c>
      <c r="Q16" t="inlineStr">
        <is>
          <t>Done</t>
        </is>
      </c>
      <c r="R16" s="24">
        <f>(B20)</f>
        <v/>
      </c>
      <c r="S16" s="58">
        <f>(T16/R16)</f>
        <v/>
      </c>
      <c r="T16" s="58">
        <f>(D20)</f>
        <v/>
      </c>
    </row>
    <row r="17">
      <c r="B17" s="24" t="n">
        <v>6.08912256</v>
      </c>
      <c r="C17" s="58">
        <f>(D17/B17)</f>
        <v/>
      </c>
      <c r="D17" s="58" t="n">
        <v>126.84</v>
      </c>
      <c r="E17" t="inlineStr">
        <is>
          <t>DCA1</t>
        </is>
      </c>
      <c r="N17" s="24">
        <f>($R$13+$R$21)/2</f>
        <v/>
      </c>
      <c r="O17" s="58">
        <f>($S$13*[1]Params!K11)</f>
        <v/>
      </c>
      <c r="P17" s="58">
        <f>O17*N17</f>
        <v/>
      </c>
      <c r="R17" s="24">
        <f>(B21-B21)</f>
        <v/>
      </c>
      <c r="S17" s="58" t="n">
        <v>0</v>
      </c>
      <c r="T17" s="58">
        <f>(14.952/1.25*-B21+D21)</f>
        <v/>
      </c>
      <c r="U17" t="inlineStr">
        <is>
          <t>DCA1 1/5</t>
        </is>
      </c>
    </row>
    <row r="18">
      <c r="B18" s="25" t="n">
        <v>0.06409801</v>
      </c>
      <c r="C18" s="61" t="n">
        <v>0</v>
      </c>
      <c r="D18" s="62" t="n">
        <v>0</v>
      </c>
      <c r="E18" s="59">
        <f>B18*J3</f>
        <v/>
      </c>
      <c r="N18" s="24" t="n"/>
      <c r="O18" s="58" t="n"/>
      <c r="P18" s="58" t="n"/>
      <c r="R18" s="24">
        <f>(B22-B22)</f>
        <v/>
      </c>
      <c r="S18" s="58" t="n">
        <v>0</v>
      </c>
      <c r="T18" s="58">
        <f>(12.6*-B22+D22)</f>
        <v/>
      </c>
      <c r="U18" t="inlineStr">
        <is>
          <t>DCA2 1/5</t>
        </is>
      </c>
    </row>
    <row r="19">
      <c r="B19" s="24" t="n">
        <v>1.90353084</v>
      </c>
      <c r="C19" s="58">
        <f>(D19/B19)</f>
        <v/>
      </c>
      <c r="D19" s="58" t="n">
        <v>42.9</v>
      </c>
      <c r="E19" t="inlineStr">
        <is>
          <t>DCA2</t>
        </is>
      </c>
      <c r="O19" s="58" t="n"/>
      <c r="P19" s="58">
        <f>(SUM(P14:P17))</f>
        <v/>
      </c>
      <c r="R19" s="24">
        <f>(B26+B27)+B43+B44</f>
        <v/>
      </c>
      <c r="S19" s="58" t="n">
        <v>0</v>
      </c>
      <c r="T19" s="58">
        <f>(D26+D27)+D43+D44</f>
        <v/>
      </c>
      <c r="U19" t="inlineStr">
        <is>
          <t>DCA2*</t>
        </is>
      </c>
      <c r="V19" s="59">
        <f>-T19+R19*$J$3</f>
        <v/>
      </c>
    </row>
    <row r="20">
      <c r="B20" s="24" t="n">
        <v>0.0414744</v>
      </c>
      <c r="C20" s="58">
        <f>(D20/B20)</f>
        <v/>
      </c>
      <c r="D20" s="58" t="n">
        <v>0.5</v>
      </c>
      <c r="E20" s="58" t="n"/>
      <c r="N20" s="24" t="n"/>
      <c r="O20" s="58" t="n"/>
      <c r="P20" s="58" t="n"/>
      <c r="R20" s="24">
        <f>(B28+B25+B33+B34+B29+B35)</f>
        <v/>
      </c>
      <c r="S20" s="58" t="n">
        <v>0</v>
      </c>
      <c r="T20" s="58">
        <f>(D28+D25+D33+D34+D29+D35)</f>
        <v/>
      </c>
      <c r="U20" t="inlineStr">
        <is>
          <t>Ph*</t>
        </is>
      </c>
      <c r="V20" s="59">
        <f>-T20+R20*$J$3</f>
        <v/>
      </c>
    </row>
    <row r="21">
      <c r="B21" s="24" t="n">
        <v>-0.2809</v>
      </c>
      <c r="C21" s="58">
        <f>(D21/B21)</f>
        <v/>
      </c>
      <c r="D21" s="58" t="n">
        <v>-4.2022</v>
      </c>
      <c r="E21" s="58" t="n"/>
      <c r="G21" s="59" t="n"/>
      <c r="I21" s="59" t="n"/>
      <c r="O21" s="58" t="n"/>
      <c r="P21" s="58" t="n"/>
      <c r="R21" s="24">
        <f>B31+B24+B30+B32+B42+B45</f>
        <v/>
      </c>
      <c r="S21" s="58" t="n">
        <v>0</v>
      </c>
      <c r="T21" s="58">
        <f>D31+D24+D30+D32+D42+D45</f>
        <v/>
      </c>
      <c r="U21" t="inlineStr">
        <is>
          <t>DCA1*</t>
        </is>
      </c>
      <c r="V21" s="59">
        <f>-T21+R21*$J$3</f>
        <v/>
      </c>
    </row>
    <row r="22">
      <c r="B22" s="24" t="n">
        <v>-0.07144</v>
      </c>
      <c r="C22" s="58">
        <f>(D22/B22)</f>
        <v/>
      </c>
      <c r="D22" s="58" t="n">
        <v>-1.16310352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9">
        <f>T22/R22</f>
        <v/>
      </c>
      <c r="T22" s="59">
        <f>D36</f>
        <v/>
      </c>
      <c r="U22" t="inlineStr">
        <is>
          <t>Ph 2/5</t>
        </is>
      </c>
    </row>
    <row r="23">
      <c r="B23" s="24" t="n">
        <v>-0.09811</v>
      </c>
      <c r="C23" s="58">
        <f>(D23/B23)</f>
        <v/>
      </c>
      <c r="D23" s="58" t="n">
        <v>-1.59267</v>
      </c>
      <c r="E23" s="58" t="n"/>
      <c r="M23" t="inlineStr">
        <is>
          <t>Objectif</t>
        </is>
      </c>
      <c r="N23" s="24">
        <f>(-B22)</f>
        <v/>
      </c>
      <c r="O23" s="58">
        <f>(C22)</f>
        <v/>
      </c>
      <c r="P23" s="58">
        <f>(O23*N23)</f>
        <v/>
      </c>
      <c r="Q23" t="inlineStr">
        <is>
          <t>Done</t>
        </is>
      </c>
      <c r="R23" s="24">
        <f>B37-B37</f>
        <v/>
      </c>
      <c r="S23" s="59" t="n">
        <v>0</v>
      </c>
      <c r="T23" s="58">
        <f>D37-B37*19.42078</f>
        <v/>
      </c>
      <c r="U23" t="inlineStr">
        <is>
          <t>DCA1 2/5</t>
        </is>
      </c>
    </row>
    <row r="24">
      <c r="B24" s="24" t="n">
        <v>-0.31</v>
      </c>
      <c r="C24" s="58">
        <f>(D24/B24)</f>
        <v/>
      </c>
      <c r="D24" s="58" t="n">
        <v>-5.704</v>
      </c>
      <c r="E24" s="58" t="n"/>
      <c r="N24" s="24">
        <f>-B39</f>
        <v/>
      </c>
      <c r="O24" s="58">
        <f>($S$15*[1]Params!K9)</f>
        <v/>
      </c>
      <c r="P24" s="58">
        <f>(O24*N24)</f>
        <v/>
      </c>
      <c r="Q24" t="inlineStr">
        <is>
          <t>Done</t>
        </is>
      </c>
      <c r="R24" s="24">
        <f>B38</f>
        <v/>
      </c>
      <c r="S24" s="58">
        <f>T24/R24</f>
        <v/>
      </c>
      <c r="T24" s="58">
        <f>D38</f>
        <v/>
      </c>
      <c r="U24" t="inlineStr">
        <is>
          <t>Ph 3/5</t>
        </is>
      </c>
    </row>
    <row r="25">
      <c r="B25" s="24" t="n">
        <v>-0.098095</v>
      </c>
      <c r="C25" s="58">
        <f>(D25/B25)</f>
        <v/>
      </c>
      <c r="D25" s="58" t="n">
        <v>-2.16</v>
      </c>
      <c r="E25" s="58" t="n"/>
      <c r="N25" s="24">
        <f>0.382</f>
        <v/>
      </c>
      <c r="O25" s="58">
        <f>C40</f>
        <v/>
      </c>
      <c r="P25" s="58">
        <f>(O25*N25)</f>
        <v/>
      </c>
      <c r="Q25" t="inlineStr">
        <is>
          <t>Done</t>
        </is>
      </c>
      <c r="R25" s="24">
        <f>B39-B39</f>
        <v/>
      </c>
      <c r="S25" s="58" t="n">
        <v>0</v>
      </c>
      <c r="T25" s="58">
        <f>D39-B39*20.2393</f>
        <v/>
      </c>
      <c r="U25" t="inlineStr">
        <is>
          <t>DCA2 2/5</t>
        </is>
      </c>
    </row>
    <row r="26">
      <c r="B26" s="24">
        <f>(-0.05715)</f>
        <v/>
      </c>
      <c r="C26" s="58">
        <f>(D26/B26)</f>
        <v/>
      </c>
      <c r="D26" s="58" t="n">
        <v>-1.25988073</v>
      </c>
      <c r="E26" s="58" t="n"/>
      <c r="N26" s="24">
        <f>4*($B$19+$R$19)/5-$N$25-$N$24-$N$23</f>
        <v/>
      </c>
      <c r="O26" s="58">
        <f>($S$15*[1]Params!K11)</f>
        <v/>
      </c>
      <c r="P26" s="58">
        <f>O26*N26</f>
        <v/>
      </c>
      <c r="R26" s="24">
        <f>N16-N16</f>
        <v/>
      </c>
      <c r="S26" s="58" t="n">
        <v>0</v>
      </c>
      <c r="T26" s="58">
        <f>-57.77+(N16)*19.42078</f>
        <v/>
      </c>
      <c r="U26" t="inlineStr">
        <is>
          <t>DCA1 3/5</t>
        </is>
      </c>
    </row>
    <row r="27">
      <c r="B27" s="24" t="n">
        <v>0.06353443</v>
      </c>
      <c r="C27" s="58">
        <f>(D27/B27)</f>
        <v/>
      </c>
      <c r="D27" s="58" t="n">
        <v>1.19</v>
      </c>
      <c r="E27" s="58" t="n"/>
      <c r="O27" s="58" t="n"/>
      <c r="P27" s="58" t="n"/>
      <c r="R27" s="24">
        <f>N25-N25</f>
        <v/>
      </c>
      <c r="S27" s="59" t="n">
        <v>0</v>
      </c>
      <c r="T27" s="59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8">
        <f>(D28/B28)</f>
        <v/>
      </c>
      <c r="D28" s="58" t="n">
        <v>2.04</v>
      </c>
      <c r="E28" s="58" t="n"/>
      <c r="O28" s="58" t="n"/>
      <c r="P28" s="58">
        <f>(SUM(P23:P26))</f>
        <v/>
      </c>
      <c r="R28" s="24">
        <f>B41</f>
        <v/>
      </c>
      <c r="S28" s="58">
        <f>C41</f>
        <v/>
      </c>
      <c r="T28" s="58">
        <f>D41</f>
        <v/>
      </c>
      <c r="U28" t="inlineStr">
        <is>
          <t>Ph 4/5</t>
        </is>
      </c>
    </row>
    <row r="29">
      <c r="B29" s="24" t="n">
        <v>-0.102</v>
      </c>
      <c r="C29" s="58">
        <f>(D29/B29)</f>
        <v/>
      </c>
      <c r="D29" s="58">
        <f>(-2.275+0.019338)</f>
        <v/>
      </c>
      <c r="E29" s="58" t="n"/>
      <c r="N29" s="24" t="n"/>
      <c r="R29" s="24" t="n"/>
      <c r="S29" s="58" t="n"/>
      <c r="T29" s="58" t="n"/>
    </row>
    <row r="30">
      <c r="B30" s="24" t="n">
        <v>0.11322</v>
      </c>
      <c r="C30" s="58">
        <f>(D30/B30)</f>
        <v/>
      </c>
      <c r="D30" s="58" t="n">
        <v>2.13</v>
      </c>
      <c r="E30" s="58" t="n"/>
      <c r="N30" s="24" t="n"/>
      <c r="P30" s="24" t="n"/>
      <c r="R30" s="24" t="n"/>
      <c r="S30" s="58" t="n"/>
      <c r="T30" s="58" t="n"/>
    </row>
    <row r="31">
      <c r="B31" s="24" t="n">
        <v>0.34735262</v>
      </c>
      <c r="C31" s="58">
        <f>(D31/B31)</f>
        <v/>
      </c>
      <c r="D31" s="58" t="n">
        <v>5.38</v>
      </c>
      <c r="E31" s="58" t="n"/>
      <c r="S31" s="58" t="n"/>
      <c r="T31" s="58" t="n"/>
    </row>
    <row r="32">
      <c r="B32" s="24" t="n">
        <v>-0.1055</v>
      </c>
      <c r="C32" s="58">
        <f>(D32/B32)</f>
        <v/>
      </c>
      <c r="D32" s="58" t="n">
        <v>-2.26115192</v>
      </c>
      <c r="E32" s="58" t="n"/>
      <c r="S32" s="58" t="n"/>
      <c r="T32" s="58" t="n"/>
    </row>
    <row r="33">
      <c r="B33" s="24" t="n">
        <v>-0.1</v>
      </c>
      <c r="C33" s="58">
        <f>D33/B33</f>
        <v/>
      </c>
      <c r="D33" s="58">
        <f>-2.8715+0.024408</f>
        <v/>
      </c>
      <c r="E33" s="58" t="n"/>
      <c r="S33" s="58" t="n"/>
      <c r="T33" s="58" t="n"/>
      <c r="U33" s="59" t="n"/>
    </row>
    <row r="34">
      <c r="B34" s="24">
        <f>0.11560694-0.00098265-0.0000162</f>
        <v/>
      </c>
      <c r="C34" s="58">
        <f>D34/B34</f>
        <v/>
      </c>
      <c r="D34" s="58" t="n">
        <v>2.68</v>
      </c>
      <c r="E34" s="58" t="n"/>
      <c r="S34" s="58" t="n"/>
      <c r="T34" s="58" t="n"/>
    </row>
    <row r="35">
      <c r="B35" s="24" t="n">
        <v>0.11518</v>
      </c>
      <c r="C35" s="58">
        <f>D35/B35</f>
        <v/>
      </c>
      <c r="D35" s="58" t="n">
        <v>2.13</v>
      </c>
      <c r="E35" s="58" t="n"/>
      <c r="F35" s="24" t="n"/>
      <c r="H35" s="59" t="n"/>
      <c r="J35" s="59" t="n"/>
      <c r="S35" s="58" t="n"/>
      <c r="T35" s="58" t="n"/>
    </row>
    <row r="36">
      <c r="B36" s="24" t="n">
        <v>-0.10885</v>
      </c>
      <c r="C36" s="58">
        <f>D36/B36</f>
        <v/>
      </c>
      <c r="D36" s="58" t="n">
        <v>-2.606</v>
      </c>
      <c r="E36" s="58" t="n"/>
      <c r="S36" s="58" t="n"/>
      <c r="T36" s="58" t="n"/>
    </row>
    <row r="37">
      <c r="B37" s="24" t="n">
        <v>-2.08</v>
      </c>
      <c r="C37" s="58">
        <f>D37/B37</f>
        <v/>
      </c>
      <c r="D37" s="58" t="n">
        <v>-65.30216475</v>
      </c>
      <c r="E37" s="58" t="n"/>
      <c r="S37" s="58" t="n"/>
      <c r="T37" s="58" t="n"/>
    </row>
    <row r="38">
      <c r="B38" s="24" t="n">
        <v>-0.1</v>
      </c>
      <c r="C38" s="58">
        <f>D38/B38</f>
        <v/>
      </c>
      <c r="D38" s="58">
        <f>-3.1462+0.026743</f>
        <v/>
      </c>
      <c r="E38" s="58" t="n"/>
      <c r="N38" s="24" t="n"/>
      <c r="P38" s="59" t="n"/>
      <c r="S38" s="58" t="n"/>
      <c r="T38" s="58" t="n"/>
    </row>
    <row r="39">
      <c r="B39" s="24" t="n">
        <v>-0.65</v>
      </c>
      <c r="C39" s="58">
        <f>D39/B39</f>
        <v/>
      </c>
      <c r="D39" s="58">
        <f>-21.40712492</f>
        <v/>
      </c>
      <c r="E39" s="58" t="n"/>
      <c r="N39" s="24">
        <f>N16+N25</f>
        <v/>
      </c>
      <c r="S39" s="58" t="n"/>
      <c r="T39" s="58" t="n"/>
    </row>
    <row r="40">
      <c r="B40" s="24" t="n">
        <v>-1.6148</v>
      </c>
      <c r="C40" s="58">
        <f>D40/B40</f>
        <v/>
      </c>
      <c r="D40" s="58" t="n">
        <v>-75.67129853</v>
      </c>
      <c r="E40" s="58" t="n"/>
      <c r="S40" s="58" t="n"/>
      <c r="T40" s="58" t="n"/>
    </row>
    <row r="41">
      <c r="B41" s="24" t="n">
        <v>-0.1088</v>
      </c>
      <c r="C41" s="58">
        <f>D41/B41</f>
        <v/>
      </c>
      <c r="D41" s="58">
        <f>-6.4064+0.054455</f>
        <v/>
      </c>
      <c r="E41" s="58" t="n"/>
      <c r="S41" s="58" t="n"/>
      <c r="T41" s="58" t="n"/>
    </row>
    <row r="42">
      <c r="B42" s="24" t="n">
        <v>-1.23</v>
      </c>
      <c r="C42" s="58">
        <f>D42/B42</f>
        <v/>
      </c>
      <c r="D42" s="58" t="n">
        <v>-136.74053841</v>
      </c>
      <c r="E42" s="58" t="n"/>
      <c r="S42" s="58" t="n"/>
      <c r="T42" s="58" t="n"/>
    </row>
    <row r="43">
      <c r="B43" s="24" t="n">
        <v>-0.375</v>
      </c>
      <c r="C43" s="58">
        <f>D43/B43</f>
        <v/>
      </c>
      <c r="D43" s="58" t="n">
        <v>-46.12956124</v>
      </c>
      <c r="E43" s="58" t="n"/>
      <c r="S43" s="58" t="n"/>
      <c r="T43" s="58" t="n"/>
    </row>
    <row r="44">
      <c r="B44" s="24" t="n">
        <v>0.42808296</v>
      </c>
      <c r="C44" s="58">
        <f>D44/B44</f>
        <v/>
      </c>
      <c r="D44" s="58" t="n">
        <v>43.5</v>
      </c>
      <c r="E44" s="58" t="n"/>
      <c r="S44" s="58" t="n"/>
      <c r="T44" s="58" t="n"/>
    </row>
    <row r="45">
      <c r="B45" s="24" t="n">
        <v>1.5</v>
      </c>
      <c r="C45" s="58">
        <f>D45/B45</f>
        <v/>
      </c>
      <c r="D45" s="58">
        <f>120.49417021</f>
        <v/>
      </c>
      <c r="E45" s="58" t="n"/>
      <c r="S45" s="58" t="n"/>
      <c r="T45" s="58" t="n"/>
    </row>
    <row r="46">
      <c r="C46" s="58" t="n"/>
      <c r="D46" s="58" t="n"/>
      <c r="E46" s="58" t="n"/>
      <c r="S46" s="58" t="n"/>
      <c r="T46" s="58" t="n"/>
    </row>
    <row r="47">
      <c r="B47" s="24">
        <f>(SUM(B5:B46))</f>
        <v/>
      </c>
      <c r="C47" s="58" t="n"/>
      <c r="D47" s="58">
        <f>(SUM(D5:D46))</f>
        <v/>
      </c>
      <c r="E47" s="58" t="n"/>
      <c r="F47" t="inlineStr">
        <is>
          <t>Moy</t>
        </is>
      </c>
      <c r="G47" s="58">
        <f>(D47/B47)</f>
        <v/>
      </c>
      <c r="R47" s="24">
        <f>(SUM(R5:R36))</f>
        <v/>
      </c>
      <c r="S47" s="58" t="n"/>
      <c r="T47" s="58">
        <f>(SUM(T5:T36))</f>
        <v/>
      </c>
      <c r="V47" t="inlineStr">
        <is>
          <t>Moy</t>
        </is>
      </c>
      <c r="W47" s="58">
        <f>(T47/R47)</f>
        <v/>
      </c>
    </row>
    <row r="48">
      <c r="M48" s="24" t="n"/>
      <c r="S48" s="58" t="n"/>
      <c r="T48" s="58" t="n"/>
    </row>
    <row r="49"/>
    <row r="50"/>
    <row r="51">
      <c r="N51" s="24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6:C17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9:C20 G47 W47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7:C28 C30:C31 C34:C35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S12:S13 S15:S16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conditionalFormatting sqref="C44:C45"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26"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7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0.1121392168589026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0.25747102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E14" sqref="E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5.941244617387104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2.44582325</v>
      </c>
      <c r="C5" s="58">
        <f>(D5/B5)</f>
        <v/>
      </c>
      <c r="D5" s="58" t="n">
        <v>13.8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0.0026794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0.5248630707637421</v>
      </c>
      <c r="M3" t="inlineStr">
        <is>
          <t>Objectif :</t>
        </is>
      </c>
      <c r="N3" s="19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0.84318291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02"/>
    <col width="9.140625" customWidth="1" style="14" min="30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17.0068015908584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0.00225557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02"/>
    <col width="9.140625" customWidth="1" style="14" min="303" max="16384"/>
  </cols>
  <sheetData>
    <row r="1"/>
    <row r="2"/>
    <row r="3">
      <c r="I3" t="inlineStr">
        <is>
          <t>Actual Price :</t>
        </is>
      </c>
      <c r="J3" s="79" t="n">
        <v>2.681091564840116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0.00049166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0.3365079435555609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J4" sqref="J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772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0.004283139511703816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(-223/3)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60" t="n">
        <v>0.01</v>
      </c>
      <c r="E5" s="60">
        <f>C5*D5</f>
        <v/>
      </c>
    </row>
    <row r="6">
      <c r="B6" t="inlineStr">
        <is>
          <t>Fico</t>
        </is>
      </c>
      <c r="C6">
        <f>48*(G3-2)</f>
        <v/>
      </c>
      <c r="D6" s="60" t="n">
        <v>0.0001424</v>
      </c>
      <c r="E6" s="60">
        <f>C6*D6</f>
        <v/>
      </c>
    </row>
    <row r="9">
      <c r="E9" s="60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09"/>
    <col width="9.140625" customWidth="1" style="14" min="31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9.246236513138504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1.993e-05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0.4893993421648934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0.76125721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120.18936065</v>
      </c>
      <c r="C7" s="58">
        <f>(D7/B7)</f>
        <v/>
      </c>
      <c r="D7" s="58" t="n">
        <v>42.9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2024-01-28T22:30:42Z</dcterms:modified>
  <cp:lastModifiedBy>Tiko</cp:lastModifiedBy>
</cp:coreProperties>
</file>