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9" i="2" l="1"/>
  <c r="K2" i="1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18"/>
  <c r="C31" l="1"/>
  <c r="C15"/>
  <c r="C4"/>
  <c r="C41"/>
  <c r="C20"/>
  <c r="C49" l="1"/>
  <c r="C45" l="1"/>
  <c r="C30" l="1"/>
  <c r="C38" l="1"/>
  <c r="C53"/>
  <c r="C28"/>
  <c r="C48"/>
  <c r="C33"/>
  <c r="C35" l="1"/>
  <c r="C55" l="1"/>
  <c r="C44"/>
  <c r="C40"/>
  <c r="C50"/>
  <c r="C36"/>
  <c r="C46"/>
  <c r="C29"/>
  <c r="C27"/>
  <c r="C52"/>
  <c r="C19"/>
  <c r="C51"/>
  <c r="C25"/>
  <c r="C37" l="1"/>
  <c r="C16"/>
  <c r="C23"/>
  <c r="C47" l="1"/>
  <c r="C43"/>
  <c r="C42"/>
  <c r="C13"/>
  <c r="C24" l="1"/>
  <c r="C54" l="1"/>
  <c r="C12" l="1"/>
  <c r="C17"/>
  <c r="C39" l="1"/>
  <c r="C32" l="1"/>
  <c r="C22" l="1"/>
  <c r="C14" l="1"/>
  <c r="C26" l="1"/>
  <c r="C34" l="1"/>
  <c r="C7" s="1"/>
  <c r="C21"/>
  <c r="D18" l="1"/>
  <c r="D35"/>
  <c r="D25"/>
  <c r="N9"/>
  <c r="D34"/>
  <c r="D12"/>
  <c r="D13"/>
  <c r="D39"/>
  <c r="D41"/>
  <c r="D24"/>
  <c r="D30"/>
  <c r="D33"/>
  <c r="D28"/>
  <c r="Q3"/>
  <c r="D47"/>
  <c r="N8"/>
  <c r="D40"/>
  <c r="M8"/>
  <c r="D31"/>
  <c r="D52"/>
  <c r="D26"/>
  <c r="M9"/>
  <c r="D22"/>
  <c r="D46"/>
  <c r="D15"/>
  <c r="D27"/>
  <c r="D29"/>
  <c r="D54"/>
  <c r="D7"/>
  <c r="E7" s="1"/>
  <c r="D45"/>
  <c r="D23"/>
  <c r="D21"/>
  <c r="D43"/>
  <c r="D44"/>
  <c r="D50"/>
  <c r="D51"/>
  <c r="D16"/>
  <c r="D20"/>
  <c r="D48"/>
  <c r="D19"/>
  <c r="D55"/>
  <c r="D17"/>
  <c r="D14"/>
  <c r="D53"/>
  <c r="D32"/>
  <c r="D37"/>
  <c r="D42"/>
  <c r="D38"/>
  <c r="D49"/>
  <c r="D36"/>
  <c r="M10" l="1"/>
  <c r="N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<sst xmlns="http://schemas.openxmlformats.org/spreadsheetml/2006/main" count="113" uniqueCount="69">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</sst>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1321.4211222164922</c:v>
                </c:pt>
                <c:pt idx="1">
                  <c:v>1277.296987117049</c:v>
                </c:pt>
                <c:pt idx="2">
                  <c:v>410.25442208166834</c:v>
                </c:pt>
                <c:pt idx="3">
                  <c:v>388.65</c:v>
                </c:pt>
                <c:pt idx="4">
                  <c:v>1179.9398198950125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1277.296987117049</v>
          </cell>
        </row>
      </sheetData>
      <sheetData sheetId="1">
        <row r="4">
          <cell r="J4">
            <v>1321.4211222164922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2.0173489243502098</v>
          </cell>
        </row>
      </sheetData>
      <sheetData sheetId="4">
        <row r="47">
          <cell r="M47">
            <v>146.44</v>
          </cell>
          <cell r="O47">
            <v>1.2421628788101842</v>
          </cell>
        </row>
      </sheetData>
      <sheetData sheetId="5">
        <row r="4">
          <cell r="C4">
            <v>-74.333333333333329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2.9263728573484546</v>
          </cell>
        </row>
      </sheetData>
      <sheetData sheetId="8">
        <row r="4">
          <cell r="J4">
            <v>38.874550266565237</v>
          </cell>
        </row>
      </sheetData>
      <sheetData sheetId="9">
        <row r="4">
          <cell r="J4">
            <v>10.966543013555494</v>
          </cell>
        </row>
      </sheetData>
      <sheetData sheetId="10">
        <row r="4">
          <cell r="J4">
            <v>22.666549282213204</v>
          </cell>
        </row>
      </sheetData>
      <sheetData sheetId="11">
        <row r="4">
          <cell r="J4">
            <v>11.75125888083946</v>
          </cell>
        </row>
      </sheetData>
      <sheetData sheetId="12">
        <row r="4">
          <cell r="J4">
            <v>53.831586943684357</v>
          </cell>
        </row>
      </sheetData>
      <sheetData sheetId="13">
        <row r="4">
          <cell r="J4">
            <v>3.4064223816711343</v>
          </cell>
        </row>
      </sheetData>
      <sheetData sheetId="14">
        <row r="4">
          <cell r="J4">
            <v>226.45136816394347</v>
          </cell>
        </row>
      </sheetData>
      <sheetData sheetId="15">
        <row r="4">
          <cell r="J4">
            <v>4.9477017359396029</v>
          </cell>
        </row>
      </sheetData>
      <sheetData sheetId="16">
        <row r="4">
          <cell r="J4">
            <v>43.650189982186205</v>
          </cell>
        </row>
      </sheetData>
      <sheetData sheetId="17">
        <row r="4">
          <cell r="J4">
            <v>5.6149654747177458</v>
          </cell>
        </row>
      </sheetData>
      <sheetData sheetId="18">
        <row r="4">
          <cell r="J4">
            <v>4.3407310327633812</v>
          </cell>
        </row>
      </sheetData>
      <sheetData sheetId="19">
        <row r="4">
          <cell r="J4">
            <v>13.483843640344221</v>
          </cell>
        </row>
      </sheetData>
      <sheetData sheetId="20">
        <row r="4">
          <cell r="J4">
            <v>2.1406369648706787</v>
          </cell>
        </row>
      </sheetData>
      <sheetData sheetId="21">
        <row r="4">
          <cell r="J4">
            <v>17.337046523493061</v>
          </cell>
        </row>
      </sheetData>
      <sheetData sheetId="22">
        <row r="4">
          <cell r="J4">
            <v>9.5998591692405988</v>
          </cell>
        </row>
      </sheetData>
      <sheetData sheetId="23">
        <row r="4">
          <cell r="J4">
            <v>11.171973909286065</v>
          </cell>
        </row>
      </sheetData>
      <sheetData sheetId="24">
        <row r="4">
          <cell r="J4">
            <v>4.8435324574814347</v>
          </cell>
        </row>
      </sheetData>
      <sheetData sheetId="25">
        <row r="4">
          <cell r="J4">
            <v>40.977895345229868</v>
          </cell>
        </row>
      </sheetData>
      <sheetData sheetId="26">
        <row r="4">
          <cell r="J4">
            <v>49.227525217228361</v>
          </cell>
        </row>
      </sheetData>
      <sheetData sheetId="27">
        <row r="4">
          <cell r="J4">
            <v>1.552639159905544</v>
          </cell>
        </row>
      </sheetData>
      <sheetData sheetId="28">
        <row r="4">
          <cell r="J4">
            <v>38.553010459232368</v>
          </cell>
        </row>
      </sheetData>
      <sheetData sheetId="29">
        <row r="4">
          <cell r="J4">
            <v>51.407613117129863</v>
          </cell>
        </row>
      </sheetData>
      <sheetData sheetId="30">
        <row r="4">
          <cell r="J4">
            <v>2.5423568449305143</v>
          </cell>
        </row>
      </sheetData>
      <sheetData sheetId="31">
        <row r="4">
          <cell r="J4">
            <v>14.036221608687283</v>
          </cell>
        </row>
      </sheetData>
      <sheetData sheetId="32">
        <row r="4">
          <cell r="J4">
            <v>2.3483826532035388</v>
          </cell>
        </row>
      </sheetData>
      <sheetData sheetId="33">
        <row r="4">
          <cell r="J4">
            <v>410.25442208166834</v>
          </cell>
        </row>
      </sheetData>
      <sheetData sheetId="34">
        <row r="4">
          <cell r="J4">
            <v>1.0589910833203597</v>
          </cell>
        </row>
      </sheetData>
      <sheetData sheetId="35">
        <row r="4">
          <cell r="J4">
            <v>15.202213944912652</v>
          </cell>
        </row>
      </sheetData>
      <sheetData sheetId="36">
        <row r="4">
          <cell r="J4">
            <v>16.516834509875373</v>
          </cell>
        </row>
      </sheetData>
      <sheetData sheetId="37">
        <row r="4">
          <cell r="J4">
            <v>21.817496129942825</v>
          </cell>
        </row>
      </sheetData>
      <sheetData sheetId="38">
        <row r="4">
          <cell r="J4">
            <v>18.673868404776428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50+36.1</f>
        <v>86.1</v>
      </c>
      <c r="J2" t="s">
        <v>6</v>
      </c>
      <c r="K2" s="9">
        <f>17.52+37.53</f>
        <v>55.05</v>
      </c>
      <c r="M2" t="s">
        <v>59</v>
      </c>
      <c r="N2" s="9">
        <f>388.65</f>
        <v>388.65</v>
      </c>
      <c r="P2" t="s">
        <v>8</v>
      </c>
      <c r="Q2" s="10">
        <f>N2+K2+H2</f>
        <v>529.79999999999995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0.11573845626556169</v>
      </c>
    </row>
    <row r="4" spans="2:20">
      <c r="B4" t="s">
        <v>30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4577.5623513102228</v>
      </c>
      <c r="D7" s="20">
        <f>(C7*[1]Feuil1!$K$2-C4)/C4</f>
        <v>0.51917641856028551</v>
      </c>
      <c r="E7" s="31">
        <f>C7-C7/(1+D7)</f>
        <v>1564.3755381234096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1321.4211222164922</v>
      </c>
    </row>
    <row r="9" spans="2:20">
      <c r="M9" s="17" t="str">
        <f>IF(C13&gt;C7*Params!F8,B13,"Others")</f>
        <v>ETH</v>
      </c>
      <c r="N9" s="18">
        <f>IF(C13&gt;C7*0.1,C13,C7)</f>
        <v>1277.296987117049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IF(OR(M9="",M9="Others"),"",IF(C14&gt;$C$7*Params!F8,C14,SUM(C14:C53)))</f>
        <v>410.25442208166834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388.65</v>
      </c>
    </row>
    <row r="12" spans="2:20">
      <c r="B12" s="7" t="s">
        <v>4</v>
      </c>
      <c r="C12" s="1">
        <f>[2]BTC!J4</f>
        <v>1321.4211222164922</v>
      </c>
      <c r="D12" s="20">
        <f>C12/$C$7</f>
        <v>0.28867353862220263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1179.9398198950125</v>
      </c>
    </row>
    <row r="13" spans="2:20">
      <c r="B13" s="7" t="s">
        <v>19</v>
      </c>
      <c r="C13" s="1">
        <f>[2]ETH!J4</f>
        <v>1277.296987117049</v>
      </c>
      <c r="D13" s="20">
        <f t="shared" ref="D13:D55" si="0">C13/$C$7</f>
        <v>0.27903431763227687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410.25442208166834</v>
      </c>
      <c r="D14" s="20">
        <f t="shared" si="0"/>
        <v>8.9622902015576558E-2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59</v>
      </c>
      <c r="C15" s="1">
        <f>$N$2</f>
        <v>388.65</v>
      </c>
      <c r="D15" s="20">
        <f t="shared" si="0"/>
        <v>8.4903267322783221E-2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226.45136816394347</v>
      </c>
      <c r="D16" s="20">
        <f t="shared" si="0"/>
        <v>4.9469859891504687E-2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3.199082585037534E-2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5</v>
      </c>
      <c r="C18" s="1">
        <f>H$2</f>
        <v>86.1</v>
      </c>
      <c r="D18" s="20">
        <f>C18/$C$7</f>
        <v>1.8809137569771352E-2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22</v>
      </c>
      <c r="C19" s="1">
        <f>-[2]BIGTIME!$C$4</f>
        <v>74.333333333333329</v>
      </c>
      <c r="D19" s="20">
        <f>C19/$C$7</f>
        <v>1.6238628254196714E-2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1.2026051373007118E-2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53.831586943684357</v>
      </c>
      <c r="D21" s="20">
        <f t="shared" si="0"/>
        <v>1.1759880655317845E-2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38</v>
      </c>
      <c r="C22" s="9">
        <f>[2]NEAR!$J$4</f>
        <v>51.407613117129863</v>
      </c>
      <c r="D22" s="20">
        <f t="shared" si="0"/>
        <v>1.1230346890286619E-2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49.227525217228361</v>
      </c>
      <c r="D23" s="20">
        <f t="shared" si="0"/>
        <v>1.075409168443945E-2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42</v>
      </c>
      <c r="C24" s="1">
        <f>[2]DOT!$J$4</f>
        <v>43.650189982186205</v>
      </c>
      <c r="D24" s="20">
        <f t="shared" si="0"/>
        <v>9.5356844172078473E-3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21</v>
      </c>
      <c r="C25" s="1">
        <f>[2]Cake!$Y$2</f>
        <v>43.31</v>
      </c>
      <c r="D25" s="20">
        <f t="shared" si="0"/>
        <v>9.4613675742949745E-3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49</v>
      </c>
      <c r="C26" s="1">
        <f>[2]LUNC!J4</f>
        <v>40.977895345229868</v>
      </c>
      <c r="D26" s="20">
        <f t="shared" si="0"/>
        <v>8.9519032621152347E-3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45</v>
      </c>
      <c r="C27" s="9">
        <f>[2]ADA!$J$4</f>
        <v>38.874550266565237</v>
      </c>
      <c r="D27" s="20">
        <f t="shared" si="0"/>
        <v>8.4924130537377129E-3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57</v>
      </c>
      <c r="C28" s="9">
        <f>[2]MINA!$J$4</f>
        <v>38.553010459232368</v>
      </c>
      <c r="D28" s="20">
        <f t="shared" si="0"/>
        <v>8.4221704698784604E-3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48</v>
      </c>
      <c r="C29" s="9">
        <f>[2]APE!$J$4</f>
        <v>22.666549282213204</v>
      </c>
      <c r="D29" s="20">
        <f t="shared" si="0"/>
        <v>4.9516636896765418E-3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66</v>
      </c>
      <c r="C30" s="10">
        <f>[2]TIA!$J$4</f>
        <v>21.817496129942825</v>
      </c>
      <c r="D30" s="20">
        <f t="shared" si="0"/>
        <v>4.7661821850876734E-3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65</v>
      </c>
      <c r="C31" s="10">
        <f>[2]DYDX!$J$4</f>
        <v>18.673868404776428</v>
      </c>
      <c r="D31" s="20">
        <f t="shared" si="0"/>
        <v>4.0794350729993793E-3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17.337046523493061</v>
      </c>
      <c r="D32" s="20">
        <f t="shared" si="0"/>
        <v>3.7873971325657046E-3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41</v>
      </c>
      <c r="C33" s="1">
        <f>[2]XRP!$J$4</f>
        <v>16.516834509875373</v>
      </c>
      <c r="D33" s="20">
        <f t="shared" si="0"/>
        <v>3.6082161732101381E-3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15.202213944912652</v>
      </c>
      <c r="D34" s="20">
        <f t="shared" si="0"/>
        <v>3.3210282631237925E-3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56</v>
      </c>
      <c r="C35" s="9">
        <f>[2]SHIB!$J$4</f>
        <v>14.036221608687283</v>
      </c>
      <c r="D35" s="20">
        <f t="shared" si="0"/>
        <v>3.0663092125156385E-3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53</v>
      </c>
      <c r="C36" s="9">
        <f>[2]ICP!$J$4</f>
        <v>13.483843640344221</v>
      </c>
      <c r="D36" s="20">
        <f t="shared" si="0"/>
        <v>2.9456384436762021E-3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31</v>
      </c>
      <c r="C37" s="9">
        <f>[2]ATOM!$J$4</f>
        <v>11.75125888083946</v>
      </c>
      <c r="D37" s="20">
        <f t="shared" si="0"/>
        <v>2.5671433787190097E-3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44</v>
      </c>
      <c r="C38" s="9">
        <f>[2]LTC!$J$4</f>
        <v>11.171973909286065</v>
      </c>
      <c r="D38" s="20">
        <f t="shared" si="0"/>
        <v>2.4405945898450386E-3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46</v>
      </c>
      <c r="C39" s="9">
        <f>[2]ALGO!$J$4</f>
        <v>10.966543013555494</v>
      </c>
      <c r="D39" s="20">
        <f t="shared" si="0"/>
        <v>2.3957167968267153E-3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9.5998591692405988</v>
      </c>
      <c r="D40" s="20">
        <f t="shared" si="0"/>
        <v>2.0971553050485175E-3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1.7105173887492415E-3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33</v>
      </c>
      <c r="C42" s="1">
        <f>[2]EGLD!$J$4</f>
        <v>5.6149654747177458</v>
      </c>
      <c r="D42" s="20">
        <f t="shared" si="0"/>
        <v>1.2266278520729685E-3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4.9477017359396029</v>
      </c>
      <c r="D43" s="20">
        <f t="shared" si="0"/>
        <v>1.0808594959986588E-3</v>
      </c>
    </row>
    <row r="44" spans="2:14">
      <c r="B44" s="22" t="s">
        <v>23</v>
      </c>
      <c r="C44" s="9">
        <f>[2]LUNA!J4</f>
        <v>4.8435324574814347</v>
      </c>
      <c r="D44" s="20">
        <f t="shared" si="0"/>
        <v>1.0581030001907204E-3</v>
      </c>
    </row>
    <row r="45" spans="2:14">
      <c r="B45" s="22" t="s">
        <v>37</v>
      </c>
      <c r="C45" s="9">
        <f>[2]GRT!$J$4</f>
        <v>4.3407310327633812</v>
      </c>
      <c r="D45" s="20">
        <f t="shared" si="0"/>
        <v>9.4826256850896761E-4</v>
      </c>
    </row>
    <row r="46" spans="2:14">
      <c r="B46" s="22" t="s">
        <v>36</v>
      </c>
      <c r="C46" s="9">
        <f>[2]AMP!$J$4</f>
        <v>3.4064223816711343</v>
      </c>
      <c r="D46" s="20">
        <f t="shared" si="0"/>
        <v>7.4415641344483788E-4</v>
      </c>
    </row>
    <row r="47" spans="2:14">
      <c r="B47" s="22" t="s">
        <v>64</v>
      </c>
      <c r="C47" s="10">
        <f>[2]ACE!$J$4</f>
        <v>2.9263728573484546</v>
      </c>
      <c r="D47" s="20">
        <f t="shared" si="0"/>
        <v>6.3928629099084739E-4</v>
      </c>
    </row>
    <row r="48" spans="2:14">
      <c r="B48" s="22" t="s">
        <v>62</v>
      </c>
      <c r="C48" s="10">
        <f>[2]SEI!$J$4</f>
        <v>2.5423568449305143</v>
      </c>
      <c r="D48" s="20">
        <f t="shared" si="0"/>
        <v>5.5539535014805918E-4</v>
      </c>
    </row>
    <row r="49" spans="2:4">
      <c r="B49" s="22" t="s">
        <v>40</v>
      </c>
      <c r="C49" s="9">
        <f>[2]SHPING!$J$4</f>
        <v>2.3483826532035388</v>
      </c>
      <c r="D49" s="20">
        <f t="shared" si="0"/>
        <v>5.1302035296829282E-4</v>
      </c>
    </row>
    <row r="50" spans="2:4">
      <c r="B50" s="22" t="s">
        <v>50</v>
      </c>
      <c r="C50" s="9">
        <f>[2]KAVA!$J$4</f>
        <v>2.1406369648706787</v>
      </c>
      <c r="D50" s="20">
        <f t="shared" si="0"/>
        <v>4.6763687757480141E-4</v>
      </c>
    </row>
    <row r="51" spans="2:4">
      <c r="B51" s="7" t="s">
        <v>25</v>
      </c>
      <c r="C51" s="1">
        <f>[2]POLIS!J4</f>
        <v>2.0173489243502098</v>
      </c>
      <c r="D51" s="20">
        <f t="shared" si="0"/>
        <v>4.4070375661246639E-4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3.7067623983632497E-4</v>
      </c>
    </row>
    <row r="53" spans="2:4">
      <c r="B53" s="22" t="s">
        <v>63</v>
      </c>
      <c r="C53" s="10">
        <f>[2]MEME!$J$4</f>
        <v>1.552639159905544</v>
      </c>
      <c r="D53" s="20">
        <f t="shared" si="0"/>
        <v>3.3918471027732401E-4</v>
      </c>
    </row>
    <row r="54" spans="2:4">
      <c r="B54" s="7" t="s">
        <v>28</v>
      </c>
      <c r="C54" s="1">
        <f>[2]ATLAS!O47</f>
        <v>1.2421628788101842</v>
      </c>
      <c r="D54" s="20">
        <f t="shared" si="0"/>
        <v>2.7135902986764199E-4</v>
      </c>
    </row>
    <row r="55" spans="2:4">
      <c r="B55" s="22" t="s">
        <v>43</v>
      </c>
      <c r="C55" s="9">
        <f>[2]TRX!$J$4</f>
        <v>1.0589910833203597</v>
      </c>
      <c r="D55" s="20">
        <f t="shared" si="0"/>
        <v>2.3134389049168225E-4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2" t="s">
        <v>68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2024-01-28T10:15:08Z</dcterms:modified>
</cp:coreProperties>
</file>