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Q2"/>
  <c r="K2"/>
  <c r="T2"/>
  <c r="H2"/>
  <c r="C50" l="1"/>
  <c r="C26" i="2" l="1"/>
  <c r="C14" i="1" l="1"/>
  <c r="C4"/>
  <c r="C36"/>
  <c r="C25"/>
  <c r="C45" l="1"/>
  <c r="C47" l="1"/>
  <c r="C46" l="1"/>
  <c r="C48"/>
  <c r="C18"/>
  <c r="C19"/>
  <c r="C44" l="1"/>
  <c r="C31" l="1"/>
  <c r="C35" l="1"/>
  <c r="C24"/>
  <c r="C39" l="1"/>
  <c r="C33" l="1"/>
  <c r="C34" l="1"/>
  <c r="C30" l="1"/>
  <c r="C23" l="1"/>
  <c r="C49" l="1"/>
  <c r="C22" l="1"/>
  <c r="C26" l="1"/>
  <c r="C29" l="1"/>
  <c r="C32"/>
  <c r="C28"/>
  <c r="C13" l="1"/>
  <c r="C12" l="1"/>
  <c r="C41" l="1"/>
  <c r="C37" l="1"/>
  <c r="C42" l="1"/>
  <c r="C15"/>
  <c r="C38" l="1"/>
  <c r="C40" l="1"/>
  <c r="C27" l="1"/>
  <c r="C43" l="1"/>
  <c r="C16" l="1"/>
  <c r="C20" l="1"/>
  <c r="C17" l="1"/>
  <c r="C21" l="1"/>
  <c r="C7" l="1"/>
  <c r="D21" l="1"/>
  <c r="D20"/>
  <c r="M9"/>
  <c r="D39"/>
  <c r="D30"/>
  <c r="M8"/>
  <c r="D35"/>
  <c r="D16"/>
  <c r="D32"/>
  <c r="D49"/>
  <c r="N9"/>
  <c r="D45"/>
  <c r="D34"/>
  <c r="D29"/>
  <c r="D27"/>
  <c r="D36"/>
  <c r="D12"/>
  <c r="D47"/>
  <c r="D50"/>
  <c r="D37"/>
  <c r="D40"/>
  <c r="D17"/>
  <c r="D13"/>
  <c r="D18"/>
  <c r="D43"/>
  <c r="D31"/>
  <c r="D23"/>
  <c r="D24"/>
  <c r="D41"/>
  <c r="D7"/>
  <c r="E7" s="1"/>
  <c r="D33"/>
  <c r="D42"/>
  <c r="N8"/>
  <c r="D22"/>
  <c r="D19"/>
  <c r="D26"/>
  <c r="D48"/>
  <c r="D14"/>
  <c r="Q3"/>
  <c r="D25"/>
  <c r="D28"/>
  <c r="D15"/>
  <c r="D44"/>
  <c r="D38"/>
  <c r="D46"/>
  <c r="N10" l="1"/>
  <c r="M10"/>
  <c r="N11" l="1"/>
  <c r="M11"/>
  <c r="N12" l="1"/>
  <c r="M12"/>
  <c r="N13" l="1"/>
  <c r="M13"/>
  <c r="M14" l="1"/>
  <c r="N14"/>
  <c r="N15" l="1"/>
  <c r="M15"/>
  <c r="M16" l="1"/>
  <c r="N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<sst xmlns="http://schemas.openxmlformats.org/spreadsheetml/2006/main" count="100" uniqueCount="62">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</sst>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1306.1530052624353</c:v>
                </c:pt>
                <c:pt idx="1">
                  <c:v>1210.9749204910784</c:v>
                </c:pt>
                <c:pt idx="2">
                  <c:v>283.14999999999998</c:v>
                </c:pt>
                <c:pt idx="3">
                  <c:v>232.65603066450586</c:v>
                </c:pt>
                <c:pt idx="4">
                  <c:v>926.9767796178578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1210.9749204910784</v>
          </cell>
        </row>
      </sheetData>
      <sheetData sheetId="1">
        <row r="4">
          <cell r="J4">
            <v>1306.1530052624353</v>
          </cell>
        </row>
      </sheetData>
      <sheetData sheetId="2">
        <row r="2">
          <cell r="Y2">
            <v>61.82</v>
          </cell>
        </row>
      </sheetData>
      <sheetData sheetId="3">
        <row r="4">
          <cell r="J4">
            <v>3.2539937823260168</v>
          </cell>
        </row>
      </sheetData>
      <sheetData sheetId="4">
        <row r="47">
          <cell r="M47">
            <v>123.85</v>
          </cell>
          <cell r="O47">
            <v>1.4380791839837173</v>
          </cell>
        </row>
      </sheetData>
      <sheetData sheetId="5">
        <row r="4">
          <cell r="C4">
            <v>-102.66666666666667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48.572545198818126</v>
          </cell>
        </row>
      </sheetData>
      <sheetData sheetId="8">
        <row r="4">
          <cell r="J4">
            <v>9.7880710154364046</v>
          </cell>
        </row>
      </sheetData>
      <sheetData sheetId="9">
        <row r="4">
          <cell r="J4">
            <v>19.795767405197285</v>
          </cell>
        </row>
      </sheetData>
      <sheetData sheetId="10">
        <row r="4">
          <cell r="J4">
            <v>12.277918810444071</v>
          </cell>
        </row>
      </sheetData>
      <sheetData sheetId="11">
        <row r="4">
          <cell r="J4">
            <v>49.516702150372119</v>
          </cell>
        </row>
      </sheetData>
      <sheetData sheetId="12">
        <row r="4">
          <cell r="J4">
            <v>2.5045545115981782</v>
          </cell>
        </row>
      </sheetData>
      <sheetData sheetId="13">
        <row r="4">
          <cell r="J4">
            <v>158.94663916574694</v>
          </cell>
        </row>
      </sheetData>
      <sheetData sheetId="14">
        <row r="4">
          <cell r="J4">
            <v>6.2545083282034852</v>
          </cell>
        </row>
      </sheetData>
      <sheetData sheetId="15">
        <row r="4">
          <cell r="J4">
            <v>40.803418284828467</v>
          </cell>
        </row>
      </sheetData>
      <sheetData sheetId="16">
        <row r="4">
          <cell r="J4">
            <v>6.1000026366601992</v>
          </cell>
        </row>
      </sheetData>
      <sheetData sheetId="17">
        <row r="4">
          <cell r="J4">
            <v>11.05973708337793</v>
          </cell>
        </row>
      </sheetData>
      <sheetData sheetId="18">
        <row r="4">
          <cell r="J4">
            <v>12.350860525036039</v>
          </cell>
        </row>
      </sheetData>
      <sheetData sheetId="19">
        <row r="4">
          <cell r="J4">
            <v>8.3390121441830374</v>
          </cell>
        </row>
      </sheetData>
      <sheetData sheetId="20">
        <row r="4">
          <cell r="J4">
            <v>12.121132003968439</v>
          </cell>
        </row>
      </sheetData>
      <sheetData sheetId="21">
        <row r="4">
          <cell r="J4">
            <v>3.9560953820624771</v>
          </cell>
        </row>
      </sheetData>
      <sheetData sheetId="22">
        <row r="4">
          <cell r="J4">
            <v>26.499717951193816</v>
          </cell>
        </row>
      </sheetData>
      <sheetData sheetId="23">
        <row r="4">
          <cell r="J4">
            <v>44.911209896075817</v>
          </cell>
        </row>
      </sheetData>
      <sheetData sheetId="24">
        <row r="4">
          <cell r="J4">
            <v>39.213965082392114</v>
          </cell>
        </row>
      </sheetData>
      <sheetData sheetId="25">
        <row r="4">
          <cell r="J4">
            <v>43.579682192739369</v>
          </cell>
        </row>
      </sheetData>
      <sheetData sheetId="26">
        <row r="4">
          <cell r="J4">
            <v>4.5601055882482431</v>
          </cell>
        </row>
      </sheetData>
      <sheetData sheetId="27">
        <row r="4">
          <cell r="J4">
            <v>232.65603066450586</v>
          </cell>
        </row>
      </sheetData>
      <sheetData sheetId="28">
        <row r="4">
          <cell r="J4">
            <v>0.98494786632736808</v>
          </cell>
        </row>
      </sheetData>
      <sheetData sheetId="29">
        <row r="4">
          <cell r="J4">
            <v>11.796552670985836</v>
          </cell>
        </row>
      </sheetData>
      <sheetData sheetId="30">
        <row r="4">
          <cell r="J4">
            <v>19.432670405531745</v>
          </cell>
        </row>
      </sheetData>
      <sheetData sheetId="31">
        <row r="4">
          <cell r="J4">
            <v>4.4709960253372749</v>
          </cell>
        </row>
      </sheetData>
      <sheetData sheetId="32">
        <row r="4">
          <cell r="J4">
            <v>2.3897517198999623</v>
          </cell>
        </row>
      </sheetData>
      <sheetData sheetId="33">
        <row r="4">
          <cell r="J4">
            <v>2.5884388425863447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7" sqref="C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9.93+37.53+0.82</f>
        <v>48.28</v>
      </c>
      <c r="M2" t="s">
        <v>61</v>
      </c>
      <c r="N2" s="9">
        <f>283.15</f>
        <v>283.14999999999998</v>
      </c>
      <c r="P2" t="s">
        <v>8</v>
      </c>
      <c r="Q2" s="10">
        <f>N2+K2+H2</f>
        <v>331.61999999999995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8.3155620801765598E-2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3987.9444925382463</v>
      </c>
      <c r="D7" s="20">
        <f>(C7*[1]Feuil1!$K$2-C4)/C4</f>
        <v>0.48708435367304304</v>
      </c>
      <c r="E7" s="31">
        <f>C7-C7/(1+D7)</f>
        <v>1306.2240624307196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1306.1530052624353</v>
      </c>
    </row>
    <row r="9" spans="2:20">
      <c r="M9" s="17" t="str">
        <f>IF(C13&gt;C7*[2]Params!F8,B13,"Others")</f>
        <v>ETH</v>
      </c>
      <c r="N9" s="18">
        <f>IF(C13&gt;C7*0.1,C13,C7)</f>
        <v>1210.9749204910784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283.14999999999998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232.65603066450586</v>
      </c>
    </row>
    <row r="12" spans="2:20">
      <c r="B12" s="7" t="s">
        <v>4</v>
      </c>
      <c r="C12" s="1">
        <f>[2]BTC!J4</f>
        <v>1306.1530052624353</v>
      </c>
      <c r="D12" s="20">
        <f>C12/$C$7</f>
        <v>0.3275253724585056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926.9767796178578</v>
      </c>
    </row>
    <row r="13" spans="2:20">
      <c r="B13" s="7" t="s">
        <v>19</v>
      </c>
      <c r="C13" s="1">
        <f>[2]ETH!J4</f>
        <v>1210.9749204910784</v>
      </c>
      <c r="D13" s="20">
        <f t="shared" ref="D13:D50" si="0">C13/$C$7</f>
        <v>0.30365892071890832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283.14999999999998</v>
      </c>
      <c r="D14" s="20">
        <f t="shared" si="0"/>
        <v>7.1001489747361229E-2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232.65603066450586</v>
      </c>
      <c r="D15" s="20">
        <f t="shared" si="0"/>
        <v>5.8339836750442076E-2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158.94663916574694</v>
      </c>
      <c r="D16" s="20">
        <f t="shared" si="0"/>
        <v>3.9856783228339424E-2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123.85</v>
      </c>
      <c r="D17" s="20">
        <f t="shared" si="0"/>
        <v>3.1056099259087724E-2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22</v>
      </c>
      <c r="C18" s="1">
        <f>-[2]BIGTIME!$C$4</f>
        <v>102.66666666666667</v>
      </c>
      <c r="D18" s="20">
        <f>C18/$C$7</f>
        <v>2.5744256686311449E-2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61.82</v>
      </c>
      <c r="D19" s="20">
        <f>C19/$C$7</f>
        <v>1.550172027611468E-2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49.516702150372119</v>
      </c>
      <c r="D20" s="20">
        <f t="shared" si="0"/>
        <v>1.2416597633949448E-2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43.579682192739369</v>
      </c>
      <c r="D21" s="20">
        <f t="shared" si="0"/>
        <v>1.0927855759848297E-2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48.572545198818126</v>
      </c>
      <c r="D22" s="20">
        <f t="shared" si="0"/>
        <v>1.2179844852329596E-2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44.911209896075817</v>
      </c>
      <c r="D23" s="20">
        <f t="shared" si="0"/>
        <v>1.1261743983675845E-2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39.213965082392114</v>
      </c>
      <c r="D24" s="20">
        <f t="shared" si="0"/>
        <v>9.8331271048943854E-3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48.28</v>
      </c>
      <c r="D25" s="20">
        <f t="shared" si="0"/>
        <v>1.2106487462484904E-2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40.803418284828467</v>
      </c>
      <c r="D26" s="20">
        <f t="shared" si="0"/>
        <v>1.0231691629904787E-2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49</v>
      </c>
      <c r="C27" s="1">
        <f>[2]LUNC!J4</f>
        <v>26.499717951193816</v>
      </c>
      <c r="D27" s="20">
        <f t="shared" si="0"/>
        <v>6.644956568672619E-3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19.795767405197285</v>
      </c>
      <c r="D28" s="20">
        <f t="shared" si="0"/>
        <v>4.9639024420316535E-3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19.432670405531745</v>
      </c>
      <c r="D29" s="20">
        <f t="shared" si="0"/>
        <v>4.872853782667181E-3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12.350860525036039</v>
      </c>
      <c r="D30" s="20">
        <f t="shared" si="0"/>
        <v>3.0970492563638882E-3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12.121132003968439</v>
      </c>
      <c r="D31" s="20">
        <f t="shared" si="0"/>
        <v>3.0394435094691055E-3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12.277918810444071</v>
      </c>
      <c r="D32" s="20">
        <f t="shared" si="0"/>
        <v>3.0787587022379601E-3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11.796552670985836</v>
      </c>
      <c r="D33" s="20">
        <f t="shared" si="0"/>
        <v>2.9580533763842757E-3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11.05973708337793</v>
      </c>
      <c r="D34" s="20">
        <f t="shared" si="0"/>
        <v>2.7732926333532367E-3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9.7880710154364046</v>
      </c>
      <c r="D35" s="20">
        <f t="shared" si="0"/>
        <v>2.4544150586224673E-3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7" t="s">
        <v>1</v>
      </c>
      <c r="C36" s="1">
        <f>$T$2</f>
        <v>9</v>
      </c>
      <c r="D36" s="20">
        <f t="shared" si="0"/>
        <v>2.2568017225013284E-3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54</v>
      </c>
      <c r="C37" s="9">
        <f>[2]LINK!$J$4</f>
        <v>8.3390121441830374</v>
      </c>
      <c r="D37" s="20">
        <f t="shared" si="0"/>
        <v>2.0910552189946415E-3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6.1000026366601992</v>
      </c>
      <c r="D38" s="20">
        <f t="shared" si="0"/>
        <v>1.5296107175197091E-3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6.2545083282034852</v>
      </c>
      <c r="D39" s="20">
        <f t="shared" si="0"/>
        <v>1.5683539076098364E-3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23</v>
      </c>
      <c r="C40" s="9">
        <f>[2]LUNA!J4</f>
        <v>3.9560953820624771</v>
      </c>
      <c r="D40" s="20">
        <f t="shared" si="0"/>
        <v>9.9201365251312765E-4</v>
      </c>
    </row>
    <row r="41" spans="2:14">
      <c r="B41" s="22" t="s">
        <v>56</v>
      </c>
      <c r="C41" s="9">
        <f>[2]SHIB!$J$4</f>
        <v>4.5601055882482431</v>
      </c>
      <c r="D41" s="20">
        <f t="shared" si="0"/>
        <v>1.1434726829273965E-3</v>
      </c>
    </row>
    <row r="42" spans="2:14">
      <c r="B42" s="22" t="s">
        <v>37</v>
      </c>
      <c r="C42" s="9">
        <f>[2]GRT!$J$4</f>
        <v>4.4709960253372749</v>
      </c>
      <c r="D42" s="20">
        <f t="shared" si="0"/>
        <v>1.1211279479197505E-3</v>
      </c>
    </row>
    <row r="43" spans="2:14">
      <c r="B43" s="7" t="s">
        <v>28</v>
      </c>
      <c r="C43" s="1">
        <f>[2]ATLAS!O47</f>
        <v>1.4380791839837173</v>
      </c>
      <c r="D43" s="20">
        <f t="shared" si="0"/>
        <v>3.6060661994530643E-4</v>
      </c>
    </row>
    <row r="44" spans="2:14">
      <c r="B44" s="7" t="s">
        <v>25</v>
      </c>
      <c r="C44" s="1">
        <f>[2]POLIS!J4</f>
        <v>3.2539937823260168</v>
      </c>
      <c r="D44" s="20">
        <f t="shared" si="0"/>
        <v>8.1595764144021862E-4</v>
      </c>
    </row>
    <row r="45" spans="2:14">
      <c r="B45" s="22" t="s">
        <v>36</v>
      </c>
      <c r="C45" s="9">
        <f>[2]AMP!$J$4</f>
        <v>2.5045545115981782</v>
      </c>
      <c r="D45" s="20">
        <f t="shared" si="0"/>
        <v>6.280314373192491E-4</v>
      </c>
    </row>
    <row r="46" spans="2:14">
      <c r="B46" s="22" t="s">
        <v>40</v>
      </c>
      <c r="C46" s="9">
        <f>[2]SHPING!$J$4</f>
        <v>2.5884388425863447</v>
      </c>
      <c r="D46" s="20">
        <f t="shared" si="0"/>
        <v>6.4906591539313412E-4</v>
      </c>
    </row>
    <row r="47" spans="2:14">
      <c r="B47" s="22" t="s">
        <v>50</v>
      </c>
      <c r="C47" s="9">
        <f>[2]KAVA!$J$4</f>
        <v>2.3897517198999623</v>
      </c>
      <c r="D47" s="20">
        <f t="shared" si="0"/>
        <v>5.9924397753563854E-4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4.2548074657880328E-4</v>
      </c>
    </row>
    <row r="49" spans="2:4">
      <c r="B49" s="22" t="s">
        <v>43</v>
      </c>
      <c r="C49" s="9">
        <f>[2]TRX!$J$4</f>
        <v>0.98494786632736808</v>
      </c>
      <c r="D49" s="20">
        <f t="shared" si="0"/>
        <v>2.4698133792240139E-4</v>
      </c>
    </row>
    <row r="50" spans="2:4">
      <c r="B50" s="7" t="s">
        <v>5</v>
      </c>
      <c r="C50" s="1">
        <f>H$2</f>
        <v>0.19</v>
      </c>
      <c r="D50" s="20">
        <f t="shared" si="0"/>
        <v>4.7643591919472487E-5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2023-12-06T11:16:41Z</dcterms:modified>
</cp:coreProperties>
</file>