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4" l="1"/>
  <c r="C18" l="1"/>
  <c r="C12" l="1"/>
  <c r="C32" l="1"/>
  <c r="C13" l="1"/>
  <c r="C7" l="1"/>
  <c r="M9" s="1"/>
  <c r="D45" l="1"/>
  <c r="D24"/>
  <c r="D52"/>
  <c r="D22"/>
  <c r="D39"/>
  <c r="D36"/>
  <c r="D25"/>
  <c r="D41"/>
  <c r="D21"/>
  <c r="N8"/>
  <c r="D44"/>
  <c r="D46"/>
  <c r="D43"/>
  <c r="D47"/>
  <c r="D27"/>
  <c r="D20"/>
  <c r="D54"/>
  <c r="D26"/>
  <c r="D23"/>
  <c r="D42"/>
  <c r="D40"/>
  <c r="M8"/>
  <c r="D32"/>
  <c r="D12"/>
  <c r="D31"/>
  <c r="D49"/>
  <c r="D51"/>
  <c r="D7"/>
  <c r="E7" s="1"/>
  <c r="D35"/>
  <c r="D14"/>
  <c r="D28"/>
  <c r="D37"/>
  <c r="Q3"/>
  <c r="D34"/>
  <c r="D15"/>
  <c r="D53"/>
  <c r="D16"/>
  <c r="D19"/>
  <c r="D17"/>
  <c r="D30"/>
  <c r="D18"/>
  <c r="D50"/>
  <c r="D48"/>
  <c r="D33"/>
  <c r="D29"/>
  <c r="D38"/>
  <c r="N10"/>
  <c r="M10"/>
  <c r="D13"/>
  <c r="N9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<sst xmlns="http://schemas.openxmlformats.org/spreadsheetml/2006/main" count="112" uniqueCount="68">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</sst>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1948.6487608850289</c:v>
                </c:pt>
                <c:pt idx="1">
                  <c:v>1373.550936744437</c:v>
                </c:pt>
                <c:pt idx="2">
                  <c:v>475.50910546680956</c:v>
                </c:pt>
                <c:pt idx="3">
                  <c:v>404.32</c:v>
                </c:pt>
                <c:pt idx="4">
                  <c:v>1464.863114228725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1948.6487608850289</v>
          </cell>
        </row>
      </sheetData>
      <sheetData sheetId="1">
        <row r="4">
          <cell r="J4">
            <v>1373.550936744437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2.584546103433583</v>
          </cell>
        </row>
      </sheetData>
      <sheetData sheetId="4">
        <row r="47">
          <cell r="M47">
            <v>128.25</v>
          </cell>
          <cell r="O47">
            <v>0.53137400766905074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3.4929914441076524</v>
          </cell>
        </row>
      </sheetData>
      <sheetData sheetId="7">
        <row r="4">
          <cell r="J4">
            <v>51.723227019458854</v>
          </cell>
        </row>
      </sheetData>
      <sheetData sheetId="8">
        <row r="4">
          <cell r="J4">
            <v>13.388198091662838</v>
          </cell>
        </row>
      </sheetData>
      <sheetData sheetId="9">
        <row r="4">
          <cell r="J4">
            <v>30.031505292918581</v>
          </cell>
        </row>
      </sheetData>
      <sheetData sheetId="10">
        <row r="4">
          <cell r="J4">
            <v>13.19614870742239</v>
          </cell>
        </row>
      </sheetData>
      <sheetData sheetId="11">
        <row r="4">
          <cell r="J4">
            <v>61.762902088224955</v>
          </cell>
        </row>
      </sheetData>
      <sheetData sheetId="12">
        <row r="4">
          <cell r="J4">
            <v>3.7817769491316064</v>
          </cell>
        </row>
      </sheetData>
      <sheetData sheetId="13">
        <row r="4">
          <cell r="J4">
            <v>265.59767783378982</v>
          </cell>
        </row>
      </sheetData>
      <sheetData sheetId="14">
        <row r="4">
          <cell r="J4">
            <v>5.5059954197253447</v>
          </cell>
        </row>
      </sheetData>
      <sheetData sheetId="15">
        <row r="4">
          <cell r="J4">
            <v>54.709526631549259</v>
          </cell>
        </row>
      </sheetData>
      <sheetData sheetId="16">
        <row r="4">
          <cell r="J4">
            <v>6.387427007862458</v>
          </cell>
        </row>
      </sheetData>
      <sheetData sheetId="17">
        <row r="4">
          <cell r="J4">
            <v>6.5613139724515044</v>
          </cell>
        </row>
      </sheetData>
      <sheetData sheetId="18">
        <row r="4">
          <cell r="J4">
            <v>15.767207632970969</v>
          </cell>
        </row>
      </sheetData>
      <sheetData sheetId="19">
        <row r="4">
          <cell r="J4">
            <v>2.3196303131305105</v>
          </cell>
        </row>
      </sheetData>
      <sheetData sheetId="20">
        <row r="4">
          <cell r="J4">
            <v>19.783330863208938</v>
          </cell>
        </row>
      </sheetData>
      <sheetData sheetId="21">
        <row r="4">
          <cell r="J4">
            <v>13.5795670299911</v>
          </cell>
        </row>
      </sheetData>
      <sheetData sheetId="22">
        <row r="4">
          <cell r="J4">
            <v>11.76053438649085</v>
          </cell>
        </row>
      </sheetData>
      <sheetData sheetId="23">
        <row r="4">
          <cell r="J4">
            <v>5.3295378849547905</v>
          </cell>
        </row>
      </sheetData>
      <sheetData sheetId="24">
        <row r="4">
          <cell r="J4">
            <v>52.724754369155228</v>
          </cell>
        </row>
      </sheetData>
      <sheetData sheetId="25">
        <row r="4">
          <cell r="J4">
            <v>63.623756928184541</v>
          </cell>
        </row>
      </sheetData>
      <sheetData sheetId="26">
        <row r="4">
          <cell r="J4">
            <v>1.81151499606982</v>
          </cell>
        </row>
      </sheetData>
      <sheetData sheetId="27">
        <row r="4">
          <cell r="J4">
            <v>48.533620165214764</v>
          </cell>
        </row>
      </sheetData>
      <sheetData sheetId="28">
        <row r="4">
          <cell r="J4">
            <v>62.933733712188328</v>
          </cell>
        </row>
      </sheetData>
      <sheetData sheetId="29">
        <row r="4">
          <cell r="J4">
            <v>3.5717025244601635</v>
          </cell>
        </row>
      </sheetData>
      <sheetData sheetId="30">
        <row r="4">
          <cell r="J4">
            <v>15.113041355225713</v>
          </cell>
        </row>
      </sheetData>
      <sheetData sheetId="31">
        <row r="4">
          <cell r="J4">
            <v>3.1855166880281818</v>
          </cell>
        </row>
      </sheetData>
      <sheetData sheetId="32">
        <row r="4">
          <cell r="J4">
            <v>475.50910546680956</v>
          </cell>
        </row>
      </sheetData>
      <sheetData sheetId="33">
        <row r="4">
          <cell r="J4">
            <v>1.2795246008288796</v>
          </cell>
        </row>
      </sheetData>
      <sheetData sheetId="34">
        <row r="4">
          <cell r="J4">
            <v>16.664325187697774</v>
          </cell>
        </row>
      </sheetData>
      <sheetData sheetId="35">
        <row r="4">
          <cell r="J4">
            <v>17.563438460516295</v>
          </cell>
        </row>
      </sheetData>
      <sheetData sheetId="36">
        <row r="4">
          <cell r="J4">
            <v>23.907678221449821</v>
          </cell>
        </row>
      </sheetData>
      <sheetData sheetId="37">
        <row r="4">
          <cell r="J4">
            <v>21.209421672883906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17.52+249.13</f>
        <v>266.64999999999998</v>
      </c>
      <c r="M2" t="s">
        <v>58</v>
      </c>
      <c r="N2" s="9">
        <f>324.32+80</f>
        <v>404.32</v>
      </c>
      <c r="P2" t="s">
        <v>8</v>
      </c>
      <c r="Q2" s="10">
        <f>N2+K2+H2</f>
        <v>700.21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0.12356155900191004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5666.8919173249997</v>
      </c>
      <c r="D7" s="20">
        <f>(C7*[1]Feuil1!$K$2-C4)/C4</f>
        <v>0.9220311754603393</v>
      </c>
      <c r="E7" s="31">
        <f>C7-C7/(1+D7)</f>
        <v>2718.5048205508065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1948.6487608850289</v>
      </c>
    </row>
    <row r="9" spans="2:20">
      <c r="M9" s="17" t="str">
        <f>IF(C13&gt;C7*Params!F8,B13,"Others")</f>
        <v>BTC</v>
      </c>
      <c r="N9" s="18">
        <f>IF(C13&gt;C7*0.1,C13,C7)</f>
        <v>1373.550936744437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475.50910546680956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1948.6487608850289</v>
      </c>
      <c r="D12" s="20">
        <f>C12/$C$7</f>
        <v>0.34386552440281398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1464.863114228725</v>
      </c>
    </row>
    <row r="13" spans="2:20">
      <c r="B13" s="7" t="s">
        <v>4</v>
      </c>
      <c r="C13" s="1">
        <f>[2]BTC!J4</f>
        <v>1373.550936744437</v>
      </c>
      <c r="D13" s="20">
        <f t="shared" ref="D13:D51" si="0">C13/$C$7</f>
        <v>0.24238170707741469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475.50910546680956</v>
      </c>
      <c r="D14" s="20">
        <f t="shared" si="0"/>
        <v>8.3910036119282286E-2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7.134775215385708E-2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4.7054011950499575E-2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265.59767783378982</v>
      </c>
      <c r="D17" s="20">
        <f t="shared" si="0"/>
        <v>4.686831542027408E-2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2.2631453338277034E-2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1.2293628973878883E-2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61.762902088224955</v>
      </c>
      <c r="D20" s="20">
        <f t="shared" si="0"/>
        <v>1.0898902429990146E-2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63.623756928184541</v>
      </c>
      <c r="D21" s="20">
        <f t="shared" si="0"/>
        <v>1.1227275525349618E-2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62.933733712188328</v>
      </c>
      <c r="D22" s="20">
        <f t="shared" si="0"/>
        <v>1.110551156265842E-2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5.1597948975533759E-3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54.709526631549259</v>
      </c>
      <c r="D24" s="20">
        <f t="shared" si="0"/>
        <v>9.6542385896384534E-3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52.724754369155228</v>
      </c>
      <c r="D25" s="20">
        <f t="shared" si="0"/>
        <v>9.3039985830616345E-3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7.6426373807468098E-3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51.723227019458854</v>
      </c>
      <c r="D27" s="20">
        <f t="shared" si="0"/>
        <v>9.1272654876880539E-3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48.533620165214764</v>
      </c>
      <c r="D28" s="20">
        <f t="shared" si="0"/>
        <v>8.564416063210286E-3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23.907678221449821</v>
      </c>
      <c r="D29" s="20">
        <f t="shared" si="0"/>
        <v>4.2188343399242392E-3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30.031505292918581</v>
      </c>
      <c r="D30" s="20">
        <f t="shared" si="0"/>
        <v>5.2994667502136968E-3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21.209421672883906</v>
      </c>
      <c r="D31" s="20">
        <f t="shared" si="0"/>
        <v>3.7426903463681381E-3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16.664325187697774</v>
      </c>
      <c r="D32" s="20">
        <f t="shared" si="0"/>
        <v>2.9406463773821194E-3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19.783330863208938</v>
      </c>
      <c r="D33" s="20">
        <f t="shared" si="0"/>
        <v>3.4910372655470485E-3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17.563438460516295</v>
      </c>
      <c r="D34" s="20">
        <f t="shared" si="0"/>
        <v>3.0993071187436628E-3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15.113041355225713</v>
      </c>
      <c r="D35" s="20">
        <f t="shared" si="0"/>
        <v>2.6669012883449653E-3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15.767207632970969</v>
      </c>
      <c r="D36" s="20">
        <f t="shared" si="0"/>
        <v>2.7823378075673135E-3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13.5795670299911</v>
      </c>
      <c r="D37" s="20">
        <f t="shared" si="0"/>
        <v>2.3962989286023298E-3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13.19614870742239</v>
      </c>
      <c r="D38" s="20">
        <f t="shared" si="0"/>
        <v>2.3286395611461569E-3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11.76053438649085</v>
      </c>
      <c r="D39" s="20">
        <f t="shared" si="0"/>
        <v>2.0753059274937246E-3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13.388198091662838</v>
      </c>
      <c r="D40" s="20">
        <f t="shared" si="0"/>
        <v>2.3625292818329601E-3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1.3817097827579661E-3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6.387427007862458</v>
      </c>
      <c r="D42" s="20">
        <f t="shared" si="0"/>
        <v>1.1271481971157093E-3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5.5059954197253447</v>
      </c>
      <c r="D43" s="20">
        <f t="shared" si="0"/>
        <v>9.7160762902363514E-4</v>
      </c>
    </row>
    <row r="44" spans="2:14">
      <c r="B44" s="22" t="s">
        <v>23</v>
      </c>
      <c r="C44" s="9">
        <f>[2]LUNA!J4</f>
        <v>5.3295378849547905</v>
      </c>
      <c r="D44" s="20">
        <f t="shared" si="0"/>
        <v>9.404693018162496E-4</v>
      </c>
    </row>
    <row r="45" spans="2:14">
      <c r="B45" s="22" t="s">
        <v>36</v>
      </c>
      <c r="C45" s="9">
        <f>[2]GRT!$J$4</f>
        <v>6.5613139724515044</v>
      </c>
      <c r="D45" s="20">
        <f t="shared" si="0"/>
        <v>1.1578329123221936E-3</v>
      </c>
    </row>
    <row r="46" spans="2:14">
      <c r="B46" s="22" t="s">
        <v>35</v>
      </c>
      <c r="C46" s="9">
        <f>[2]AMP!$J$4</f>
        <v>3.7817769491316064</v>
      </c>
      <c r="D46" s="20">
        <f t="shared" si="0"/>
        <v>6.6734587571184111E-4</v>
      </c>
    </row>
    <row r="47" spans="2:14">
      <c r="B47" s="22" t="s">
        <v>63</v>
      </c>
      <c r="C47" s="10">
        <f>[2]ACE!$J$4</f>
        <v>3.4929914441076524</v>
      </c>
      <c r="D47" s="20">
        <f t="shared" si="0"/>
        <v>6.1638575343721832E-4</v>
      </c>
    </row>
    <row r="48" spans="2:14">
      <c r="B48" s="22" t="s">
        <v>61</v>
      </c>
      <c r="C48" s="10">
        <f>[2]SEI!$J$4</f>
        <v>3.5717025244601635</v>
      </c>
      <c r="D48" s="20">
        <f t="shared" si="0"/>
        <v>6.3027539197291595E-4</v>
      </c>
    </row>
    <row r="49" spans="2:4">
      <c r="B49" s="22" t="s">
        <v>39</v>
      </c>
      <c r="C49" s="9">
        <f>[2]SHPING!$J$4</f>
        <v>3.1855166880281818</v>
      </c>
      <c r="D49" s="20">
        <f t="shared" si="0"/>
        <v>5.6212765912992278E-4</v>
      </c>
    </row>
    <row r="50" spans="2:4">
      <c r="B50" s="22" t="s">
        <v>49</v>
      </c>
      <c r="C50" s="9">
        <f>[2]KAVA!$J$4</f>
        <v>2.3196303131305105</v>
      </c>
      <c r="D50" s="20">
        <f t="shared" si="0"/>
        <v>4.0933025492137303E-4</v>
      </c>
    </row>
    <row r="51" spans="2:4">
      <c r="B51" s="7" t="s">
        <v>25</v>
      </c>
      <c r="C51" s="1">
        <f>[2]POLIS!J4</f>
        <v>2.584546103433583</v>
      </c>
      <c r="D51" s="20">
        <f t="shared" si="0"/>
        <v>4.5607824203105547E-4</v>
      </c>
    </row>
    <row r="52" spans="2:4">
      <c r="B52" s="22" t="s">
        <v>62</v>
      </c>
      <c r="C52" s="10">
        <f>[2]MEME!$J$4</f>
        <v>1.81151499606982</v>
      </c>
      <c r="D52" s="20">
        <f>C52/$C$7</f>
        <v>3.1966641017655545E-4</v>
      </c>
    </row>
    <row r="53" spans="2:4">
      <c r="B53" s="22" t="s">
        <v>42</v>
      </c>
      <c r="C53" s="9">
        <f>[2]TRX!$J$4</f>
        <v>1.2795246008288796</v>
      </c>
      <c r="D53" s="20">
        <f>C53/$C$7</f>
        <v>2.2578948381158937E-4</v>
      </c>
    </row>
    <row r="54" spans="2:4">
      <c r="B54" s="7" t="s">
        <v>27</v>
      </c>
      <c r="C54" s="1">
        <f>[2]ATLAS!O47</f>
        <v>0.53137400766905074</v>
      </c>
      <c r="D54" s="20">
        <f>C54/$C$7</f>
        <v>9.3768156411192077E-5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2024-02-19T23:08:18Z</dcterms:modified>
</cp:coreProperties>
</file>