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5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171328"/>
        <axId val="75173248"/>
      </lineChart>
      <dateAx>
        <axId val="7517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173248"/>
        <crosses val="autoZero"/>
        <lblOffset val="100"/>
      </dateAx>
      <valAx>
        <axId val="7517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17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2343.661445649262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0.00635808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0.10806541</v>
      </c>
      <c r="C35" s="54">
        <f>(D35/B35)</f>
        <v/>
      </c>
      <c r="D35" s="23" t="n">
        <v>176.76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0.02209742</v>
      </c>
      <c r="C36" s="54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0.05055192</v>
      </c>
      <c r="C40" s="54">
        <f>(D40/B40)</f>
        <v/>
      </c>
      <c r="D40" s="23" t="n">
        <v>92.15000000000001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1.648642874672974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0.57381626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9.892179069819418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0.02517772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26.71096492582497</v>
      </c>
      <c r="M3" t="inlineStr">
        <is>
          <t>Objectif :</t>
        </is>
      </c>
      <c r="N3" s="24">
        <f>(INDEX(N5:N21,MATCH(MAX(O18:O19,O6:O7),O5:O21,0))/0.9)</f>
        <v/>
      </c>
      <c r="O3" s="54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0.01547864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</f>
        <v/>
      </c>
      <c r="S8" s="53">
        <f>(T8/R8)</f>
        <v/>
      </c>
      <c r="T8" s="53">
        <f>(D10)-(-B12-B14)*14.31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F16" t="inlineStr">
        <is>
          <t>Moy</t>
        </is>
      </c>
      <c r="G16" s="53">
        <f>(D17/B17)</f>
        <v/>
      </c>
    </row>
    <row r="17">
      <c r="B17" s="24">
        <f>(SUM(B5:B16))</f>
        <v/>
      </c>
      <c r="D17" s="53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3">
        <f>(SUM(T5:T16))</f>
        <v/>
      </c>
    </row>
    <row r="18">
      <c r="M18" t="inlineStr">
        <is>
          <t>Objectif</t>
        </is>
      </c>
      <c r="N18" s="24">
        <f>-B12</f>
        <v/>
      </c>
      <c r="O18" s="53">
        <f>18.6</f>
        <v/>
      </c>
      <c r="P18" s="53">
        <f>-D12</f>
        <v/>
      </c>
      <c r="Q18" t="inlineStr">
        <is>
          <t>Done</t>
        </is>
      </c>
    </row>
    <row r="19">
      <c r="N19" s="24">
        <f>-B14</f>
        <v/>
      </c>
      <c r="O19" s="53">
        <f>C14</f>
        <v/>
      </c>
      <c r="P19" s="53">
        <f>-D14</f>
        <v/>
      </c>
      <c r="Q19" t="inlineStr">
        <is>
          <t>Done</t>
        </is>
      </c>
    </row>
    <row r="20">
      <c r="N20" s="24">
        <f>3*($B$10)/5-N18-N19</f>
        <v/>
      </c>
      <c r="O20" s="53">
        <f>($C$10*Params!K10)</f>
        <v/>
      </c>
      <c r="P20" s="53">
        <f>(O20*N20)</f>
        <v/>
      </c>
    </row>
    <row r="21">
      <c r="N21" s="24">
        <f>($B$10)/5</f>
        <v/>
      </c>
      <c r="O21" s="53">
        <f>($C$10*Params!K11)</f>
        <v/>
      </c>
      <c r="P21" s="53">
        <f>(O21*N21)</f>
        <v/>
      </c>
    </row>
    <row r="22"/>
    <row r="23">
      <c r="P23" s="53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0.00352168911254418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232.5880362792925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0.00216924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0.5451817</v>
      </c>
      <c r="C11" s="53">
        <f>(D11/B11)</f>
        <v/>
      </c>
      <c r="D11" s="53" t="n">
        <v>155.37</v>
      </c>
      <c r="E11" t="inlineStr">
        <is>
          <t>DCA1</t>
        </is>
      </c>
      <c r="P11" s="53">
        <f>(SUM(P6:P9))</f>
        <v/>
      </c>
    </row>
    <row r="12">
      <c r="B12" s="64" t="n">
        <v>0.12890462</v>
      </c>
      <c r="C12" s="53">
        <f>(D12/B12)</f>
        <v/>
      </c>
      <c r="D12" s="53" t="n">
        <v>37.1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0.09543040946208488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0.2719439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6.244025160707525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0.07022484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($B$14/5)</f>
        <v/>
      </c>
      <c r="O6" s="53">
        <f>($S$6*Params!K8)</f>
        <v/>
      </c>
      <c r="P6" s="53">
        <f>(O6*N6)</f>
        <v/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($B$14/5)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($B$14/5)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($B$14/5)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49.24433678042094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0.00293593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($B$13/5)</f>
        <v/>
      </c>
      <c r="O6" s="53">
        <f>($C$5*Params!K8)</f>
        <v/>
      </c>
      <c r="P6" s="53">
        <f>(O6*N6)</f>
        <v/>
      </c>
    </row>
    <row r="7">
      <c r="N7" s="24">
        <f>($B$13/5)</f>
        <v/>
      </c>
      <c r="O7" s="53">
        <f>($C$5*Params!K9)</f>
        <v/>
      </c>
      <c r="P7" s="53">
        <f>(O7*N7)</f>
        <v/>
      </c>
    </row>
    <row r="8">
      <c r="N8" s="24">
        <f>($B$13/5)</f>
        <v/>
      </c>
      <c r="O8" s="53">
        <f>($C$5*Params!K10)</f>
        <v/>
      </c>
      <c r="P8" s="53">
        <f>(O8*N8)</f>
        <v/>
      </c>
    </row>
    <row r="9">
      <c r="N9" s="24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4.973813116337011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0.00222095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2.538304758217191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0.01730878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B34" sqref="B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43320.97812236573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0.00034835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0.00658977</v>
      </c>
      <c r="C23" s="53">
        <f>(D23/B23)</f>
        <v/>
      </c>
      <c r="D23" s="53" t="n">
        <v>154.23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0.00148488</v>
      </c>
      <c r="C24" s="53">
        <f>(D24/B24)</f>
        <v/>
      </c>
      <c r="D24" s="53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0.00164414</v>
      </c>
      <c r="C34" s="53">
        <f>(D34/B34)</f>
        <v/>
      </c>
      <c r="D34" s="53" t="n">
        <v>42.85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15.37268679948196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0.00228391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74.13583087181708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0.00108945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1.009998434803847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0.05558044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27" sqref="O2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0.0002037885285647949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4839.25947701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S30" sqref="S3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0.8461112762947236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0.31625216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40.06623562</v>
      </c>
      <c r="C7" s="53">
        <f>(D7/B7)</f>
        <v/>
      </c>
      <c r="D7" s="53" t="n">
        <v>37.1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0.7430680821694906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0.32760807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2.253319306283776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0.09971323999999999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9.772053772954509e-06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256.55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65.58202333258396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5.95360065</v>
      </c>
      <c r="C17" s="53">
        <f>(D17/B17)</f>
        <v/>
      </c>
      <c r="D17" s="53" t="n">
        <v>116.04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0.06155269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0.1040198684470774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0.23991522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6.22969856097127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0.0025383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0.6425082879033543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0.78002782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0.1630850188666478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0.8700423118531497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0.004231769479651048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0.5715644317092677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R18" sqref="R18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0.006500341338081277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J21" sqref="J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0.4507284860162608</v>
      </c>
      <c r="M3" t="inlineStr">
        <is>
          <t>Objectif :</t>
        </is>
      </c>
      <c r="N3" s="24">
        <f>(INDEX(N5:N21,MATCH(MAX(O6),O5:O21,0))/0.9)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0.70844465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2*($B$13-B10)/5-N6</f>
        <v/>
      </c>
      <c r="O7" s="53">
        <f>($S$7*Params!K9)</f>
        <v/>
      </c>
      <c r="P7" s="53">
        <f>(O7*N7)</f>
        <v/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($B$13/5)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7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0.1612456580030833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0.55945498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2023-12-07T18:44:57Z</dcterms:modified>
  <cp:lastModifiedBy>Tiko</cp:lastModifiedBy>
</cp:coreProperties>
</file>