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Q2" s="1"/>
  <c r="K2"/>
  <c r="T2"/>
  <c r="H2"/>
  <c r="C50" l="1"/>
  <c r="C26" i="2" l="1"/>
  <c r="C14" i="1" l="1"/>
  <c r="C4"/>
  <c r="C36"/>
  <c r="C25"/>
  <c r="C45" l="1"/>
  <c r="C47" l="1"/>
  <c r="C46" l="1"/>
  <c r="C48"/>
  <c r="C18"/>
  <c r="C19"/>
  <c r="C44" l="1"/>
  <c r="C31" l="1"/>
  <c r="C35" l="1"/>
  <c r="C24"/>
  <c r="C39" l="1"/>
  <c r="C33" l="1"/>
  <c r="C34" l="1"/>
  <c r="C30" l="1"/>
  <c r="C23" l="1"/>
  <c r="C49" l="1"/>
  <c r="C22" l="1"/>
  <c r="C26" l="1"/>
  <c r="C29" l="1"/>
  <c r="C32"/>
  <c r="C28"/>
  <c r="C13" l="1"/>
  <c r="C12" l="1"/>
  <c r="C41" l="1"/>
  <c r="C37" l="1"/>
  <c r="C42" l="1"/>
  <c r="C15"/>
  <c r="C38" l="1"/>
  <c r="C40" l="1"/>
  <c r="C27" l="1"/>
  <c r="C43" l="1"/>
  <c r="C21" l="1"/>
  <c r="C16" l="1"/>
  <c r="C20" l="1"/>
  <c r="C17" l="1"/>
  <c r="C7" s="1"/>
  <c r="D20" s="1"/>
  <c r="M9" l="1"/>
  <c r="N10" s="1"/>
  <c r="D18"/>
  <c r="D39"/>
  <c r="D43"/>
  <c r="D30"/>
  <c r="D31"/>
  <c r="M8"/>
  <c r="D23"/>
  <c r="D35"/>
  <c r="D24"/>
  <c r="D16"/>
  <c r="D41"/>
  <c r="D32"/>
  <c r="D7"/>
  <c r="E7" s="1"/>
  <c r="D49"/>
  <c r="D33"/>
  <c r="N9"/>
  <c r="D42"/>
  <c r="D45"/>
  <c r="N8"/>
  <c r="D34"/>
  <c r="D22"/>
  <c r="D21"/>
  <c r="D19"/>
  <c r="D29"/>
  <c r="D26"/>
  <c r="D27"/>
  <c r="D48"/>
  <c r="D36"/>
  <c r="D14"/>
  <c r="D12"/>
  <c r="Q3"/>
  <c r="D47"/>
  <c r="D25"/>
  <c r="D50"/>
  <c r="D28"/>
  <c r="D37"/>
  <c r="D15"/>
  <c r="D40"/>
  <c r="D44"/>
  <c r="D17"/>
  <c r="D38"/>
  <c r="D13"/>
  <c r="D46"/>
  <c r="M10"/>
  <c r="M11" l="1"/>
  <c r="N11"/>
  <c r="M12" l="1"/>
  <c r="N12"/>
  <c r="M13" l="1"/>
  <c r="N13"/>
  <c r="N14" l="1"/>
  <c r="M14"/>
  <c r="M15" l="1"/>
  <c r="N15"/>
  <c r="M16" l="1"/>
  <c r="N16"/>
  <c r="M17" l="1"/>
  <c r="N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N26" l="1"/>
  <c r="M26"/>
  <c r="N27" l="1"/>
  <c r="M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N36" l="1"/>
  <c r="M36"/>
  <c r="N37" l="1"/>
  <c r="M37"/>
  <c r="N38" l="1"/>
  <c r="M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<sst xmlns="http://schemas.openxmlformats.org/spreadsheetml/2006/main" count="100" uniqueCount="62">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</sst>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1308.4866566975436</c:v>
                </c:pt>
                <c:pt idx="1">
                  <c:v>1230.2255465863875</c:v>
                </c:pt>
                <c:pt idx="2">
                  <c:v>272.90999999999997</c:v>
                </c:pt>
                <c:pt idx="3">
                  <c:v>232.11431800649368</c:v>
                </c:pt>
                <c:pt idx="4">
                  <c:v>938.65765365715606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1230.2255465863875</v>
          </cell>
        </row>
      </sheetData>
      <sheetData sheetId="1">
        <row r="4">
          <cell r="J4">
            <v>1308.4866566975436</v>
          </cell>
        </row>
      </sheetData>
      <sheetData sheetId="2">
        <row r="2">
          <cell r="Y2">
            <v>61.82</v>
          </cell>
        </row>
      </sheetData>
      <sheetData sheetId="3">
        <row r="4">
          <cell r="J4">
            <v>3.4372158670861941</v>
          </cell>
        </row>
      </sheetData>
      <sheetData sheetId="4">
        <row r="47">
          <cell r="M47">
            <v>123.85</v>
          </cell>
          <cell r="O47">
            <v>1.4930645772562663</v>
          </cell>
        </row>
      </sheetData>
      <sheetData sheetId="5">
        <row r="4">
          <cell r="C4">
            <v>-101.66666666666667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47.762024770825327</v>
          </cell>
        </row>
      </sheetData>
      <sheetData sheetId="8">
        <row r="4">
          <cell r="J4">
            <v>9.7301721913804897</v>
          </cell>
        </row>
      </sheetData>
      <sheetData sheetId="9">
        <row r="4">
          <cell r="J4">
            <v>20.857708363190039</v>
          </cell>
        </row>
      </sheetData>
      <sheetData sheetId="10">
        <row r="4">
          <cell r="J4">
            <v>12.102491927170606</v>
          </cell>
        </row>
      </sheetData>
      <sheetData sheetId="11">
        <row r="4">
          <cell r="J4">
            <v>49.833062160282765</v>
          </cell>
        </row>
      </sheetData>
      <sheetData sheetId="12">
        <row r="4">
          <cell r="J4">
            <v>2.5130318994410672</v>
          </cell>
        </row>
      </sheetData>
      <sheetData sheetId="13">
        <row r="4">
          <cell r="J4">
            <v>158.64213631576874</v>
          </cell>
        </row>
      </sheetData>
      <sheetData sheetId="14">
        <row r="4">
          <cell r="J4">
            <v>5.8025572390916267</v>
          </cell>
        </row>
      </sheetData>
      <sheetData sheetId="15">
        <row r="4">
          <cell r="J4">
            <v>40.638961351751554</v>
          </cell>
        </row>
      </sheetData>
      <sheetData sheetId="16">
        <row r="4">
          <cell r="J4">
            <v>6.2485098319885193</v>
          </cell>
        </row>
      </sheetData>
      <sheetData sheetId="17">
        <row r="4">
          <cell r="J4">
            <v>11.403025028820167</v>
          </cell>
        </row>
      </sheetData>
      <sheetData sheetId="18">
        <row r="4">
          <cell r="J4">
            <v>12.770117309517389</v>
          </cell>
        </row>
      </sheetData>
      <sheetData sheetId="19">
        <row r="4">
          <cell r="J4">
            <v>8.4117681452790656</v>
          </cell>
        </row>
      </sheetData>
      <sheetData sheetId="20">
        <row r="4">
          <cell r="J4">
            <v>12.180496691493332</v>
          </cell>
        </row>
      </sheetData>
      <sheetData sheetId="21">
        <row r="4">
          <cell r="J4">
            <v>4.37329106783816</v>
          </cell>
        </row>
      </sheetData>
      <sheetData sheetId="22">
        <row r="4">
          <cell r="J4">
            <v>28.5048832827563</v>
          </cell>
        </row>
      </sheetData>
      <sheetData sheetId="23">
        <row r="4">
          <cell r="J4">
            <v>44.591042727200801</v>
          </cell>
        </row>
      </sheetData>
      <sheetData sheetId="24">
        <row r="4">
          <cell r="J4">
            <v>40.47971033171715</v>
          </cell>
        </row>
      </sheetData>
      <sheetData sheetId="25">
        <row r="4">
          <cell r="J4">
            <v>52.772697545042831</v>
          </cell>
        </row>
      </sheetData>
      <sheetData sheetId="26">
        <row r="4">
          <cell r="J4">
            <v>4.1789819701370163</v>
          </cell>
        </row>
      </sheetData>
      <sheetData sheetId="27">
        <row r="4">
          <cell r="J4">
            <v>232.11431800649368</v>
          </cell>
        </row>
      </sheetData>
      <sheetData sheetId="28">
        <row r="4">
          <cell r="J4">
            <v>0.9694585061868991</v>
          </cell>
        </row>
      </sheetData>
      <sheetData sheetId="29">
        <row r="4">
          <cell r="J4">
            <v>12.093115227647655</v>
          </cell>
        </row>
      </sheetData>
      <sheetData sheetId="30">
        <row r="4">
          <cell r="J4">
            <v>19.216506549565224</v>
          </cell>
        </row>
      </sheetData>
      <sheetData sheetId="31">
        <row r="4">
          <cell r="J4">
            <v>4.2484703459913202</v>
          </cell>
        </row>
      </sheetData>
      <sheetData sheetId="32">
        <row r="4">
          <cell r="J4">
            <v>2.4137051497172934</v>
          </cell>
        </row>
      </sheetData>
      <sheetData sheetId="33">
        <row r="4">
          <cell r="J4">
            <v>2.5316446846327909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9.93+37.53+0.82</f>
        <v>48.28</v>
      </c>
      <c r="M2" t="s">
        <v>61</v>
      </c>
      <c r="N2" s="9">
        <f>260.78+12.13</f>
        <v>272.90999999999997</v>
      </c>
      <c r="P2" t="s">
        <v>8</v>
      </c>
      <c r="Q2" s="10">
        <f>N2+K2+H2</f>
        <v>321.37999999999994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8.0135848788030595E-2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4010.4398326158685</v>
      </c>
      <c r="D7" s="20">
        <f>(C7*[1]Feuil1!$K$2-C4)/C4</f>
        <v>0.47939240016303092</v>
      </c>
      <c r="E7" s="31">
        <f>C7-C7/(1+D7)</f>
        <v>1299.5702673984774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1308.4866566975436</v>
      </c>
    </row>
    <row r="9" spans="2:20">
      <c r="M9" s="17" t="str">
        <f>IF(C13&gt;C7*[2]Params!F8,B13,"Others")</f>
        <v>ETH</v>
      </c>
      <c r="N9" s="18">
        <f>IF(C13&gt;C7*0.1,C13,C7)</f>
        <v>1230.2255465863875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272.90999999999997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232.11431800649368</v>
      </c>
    </row>
    <row r="12" spans="2:20">
      <c r="B12" s="7" t="s">
        <v>4</v>
      </c>
      <c r="C12" s="1">
        <f>[2]BTC!J4</f>
        <v>1308.4866566975436</v>
      </c>
      <c r="D12" s="20">
        <f>C12/$C$7</f>
        <v>0.32627011283300161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938.65765365715606</v>
      </c>
    </row>
    <row r="13" spans="2:20">
      <c r="B13" s="7" t="s">
        <v>19</v>
      </c>
      <c r="C13" s="1">
        <f>[2]ETH!J4</f>
        <v>1230.2255465863875</v>
      </c>
      <c r="D13" s="20">
        <f t="shared" ref="D13:D50" si="0">C13/$C$7</f>
        <v>0.30675576693141776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272.90999999999997</v>
      </c>
      <c r="D14" s="20">
        <f t="shared" si="0"/>
        <v>6.8049892627859321E-2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232.11431800649368</v>
      </c>
      <c r="D15" s="20">
        <f t="shared" si="0"/>
        <v>5.7877521592212419E-2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158.64213631576874</v>
      </c>
      <c r="D16" s="20">
        <f t="shared" si="0"/>
        <v>3.9557291204214889E-2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123.85</v>
      </c>
      <c r="D17" s="20">
        <f t="shared" si="0"/>
        <v>3.0881899534499938E-2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101.66666666666667</v>
      </c>
      <c r="D18" s="20">
        <f>C18/$C$7</f>
        <v>2.5350502914876817E-2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61.82</v>
      </c>
      <c r="D19" s="20">
        <f>C19/$C$7</f>
        <v>1.5414768100305096E-2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49.833062160282765</v>
      </c>
      <c r="D20" s="20">
        <f t="shared" si="0"/>
        <v>1.2425834631653958E-2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52.772697545042831</v>
      </c>
      <c r="D21" s="20">
        <f t="shared" si="0"/>
        <v>1.3158830389588731E-2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47.762024770825327</v>
      </c>
      <c r="D22" s="20">
        <f t="shared" si="0"/>
        <v>1.1909423096785832E-2</v>
      </c>
      <c r="M22" s="17" t="str">
        <f>IF(OR(M21="",M21="Others"),"",IF(C26&gt;C7*[2]Params!F8,B26,"Others"))</f>
        <v/>
      </c>
      <c r="N22" s="18"/>
    </row>
    <row r="23" spans="2:17">
      <c r="B23" s="22" t="s">
        <v>32</v>
      </c>
      <c r="C23" s="9">
        <f>[2]MATIC!$J$4</f>
        <v>44.591042727200801</v>
      </c>
      <c r="D23" s="20">
        <f t="shared" si="0"/>
        <v>1.1118741232458694E-2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40.47971033171715</v>
      </c>
      <c r="D24" s="20">
        <f t="shared" si="0"/>
        <v>1.0093583751713752E-2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48.28</v>
      </c>
      <c r="D25" s="20">
        <f t="shared" si="0"/>
        <v>1.2038579810461502E-2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40.638961351751554</v>
      </c>
      <c r="D26" s="20">
        <f t="shared" si="0"/>
        <v>1.0133292867591581E-2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49</v>
      </c>
      <c r="C27" s="1">
        <f>[2]LUNC!J4</f>
        <v>28.5048832827563</v>
      </c>
      <c r="D27" s="20">
        <f t="shared" si="0"/>
        <v>7.1076700991580689E-3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20.857708363190039</v>
      </c>
      <c r="D28" s="20">
        <f t="shared" si="0"/>
        <v>5.2008530818888491E-3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19.216506549565224</v>
      </c>
      <c r="D29" s="20">
        <f t="shared" si="0"/>
        <v>4.7916207078541242E-3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12.770117309517389</v>
      </c>
      <c r="D30" s="20">
        <f t="shared" si="0"/>
        <v>3.1842186499498964E-3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12.180496691493332</v>
      </c>
      <c r="D31" s="20">
        <f t="shared" si="0"/>
        <v>3.0371972152362209E-3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12.102491927170606</v>
      </c>
      <c r="D32" s="20">
        <f t="shared" si="0"/>
        <v>3.0177467889542123E-3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12.093115227647655</v>
      </c>
      <c r="D33" s="20">
        <f t="shared" si="0"/>
        <v>3.0154087163451453E-3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11.403025028820167</v>
      </c>
      <c r="D34" s="20">
        <f t="shared" si="0"/>
        <v>2.8433352711296944E-3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9.7301721913804897</v>
      </c>
      <c r="D35" s="20">
        <f t="shared" si="0"/>
        <v>2.4262107393427323E-3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9</v>
      </c>
      <c r="D36" s="20">
        <f t="shared" si="0"/>
        <v>2.2441428809890952E-3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54</v>
      </c>
      <c r="C37" s="9">
        <f>[2]LINK!$J$4</f>
        <v>8.4117681452790656</v>
      </c>
      <c r="D37" s="20">
        <f t="shared" si="0"/>
        <v>2.0974677333065401E-3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6.2485098319885193</v>
      </c>
      <c r="D38" s="20">
        <f t="shared" si="0"/>
        <v>1.5580609840274893E-3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5.8025572390916267</v>
      </c>
      <c r="D39" s="20">
        <f t="shared" si="0"/>
        <v>1.4468630577376903E-3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23</v>
      </c>
      <c r="C40" s="9">
        <f>[2]LUNA!J4</f>
        <v>4.37329106783816</v>
      </c>
      <c r="D40" s="20">
        <f t="shared" si="0"/>
        <v>1.0904766684869116E-3</v>
      </c>
    </row>
    <row r="41" spans="2:14">
      <c r="B41" s="22" t="s">
        <v>56</v>
      </c>
      <c r="C41" s="9">
        <f>[2]SHIB!$J$4</f>
        <v>4.1789819701370163</v>
      </c>
      <c r="D41" s="20">
        <f t="shared" si="0"/>
        <v>1.0420258486738632E-3</v>
      </c>
    </row>
    <row r="42" spans="2:14">
      <c r="B42" s="22" t="s">
        <v>37</v>
      </c>
      <c r="C42" s="9">
        <f>[2]GRT!$J$4</f>
        <v>4.2484703459913202</v>
      </c>
      <c r="D42" s="20">
        <f t="shared" si="0"/>
        <v>1.0593527202277444E-3</v>
      </c>
    </row>
    <row r="43" spans="2:14">
      <c r="B43" s="7" t="s">
        <v>28</v>
      </c>
      <c r="C43" s="1">
        <f>[2]ATLAS!O47</f>
        <v>1.4930645772562663</v>
      </c>
      <c r="D43" s="20">
        <f t="shared" si="0"/>
        <v>3.7229447132296033E-4</v>
      </c>
    </row>
    <row r="44" spans="2:14">
      <c r="B44" s="7" t="s">
        <v>25</v>
      </c>
      <c r="C44" s="1">
        <f>[2]POLIS!J4</f>
        <v>3.4372158670861941</v>
      </c>
      <c r="D44" s="20">
        <f t="shared" si="0"/>
        <v>8.5706705761602695E-4</v>
      </c>
    </row>
    <row r="45" spans="2:14">
      <c r="B45" s="22" t="s">
        <v>36</v>
      </c>
      <c r="C45" s="9">
        <f>[2]AMP!$J$4</f>
        <v>2.5130318994410672</v>
      </c>
      <c r="D45" s="20">
        <f t="shared" si="0"/>
        <v>6.2662251631435278E-4</v>
      </c>
    </row>
    <row r="46" spans="2:14">
      <c r="B46" s="22" t="s">
        <v>40</v>
      </c>
      <c r="C46" s="9">
        <f>[2]SHPING!$J$4</f>
        <v>2.5316446846327909</v>
      </c>
      <c r="D46" s="20">
        <f t="shared" si="0"/>
        <v>6.3126359957917338E-4</v>
      </c>
    </row>
    <row r="47" spans="2:14">
      <c r="B47" s="22" t="s">
        <v>50</v>
      </c>
      <c r="C47" s="9">
        <f>[2]KAVA!$J$4</f>
        <v>2.4137051497172934</v>
      </c>
      <c r="D47" s="20">
        <f t="shared" si="0"/>
        <v>6.018554698383092E-4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4.2309414199420648E-4</v>
      </c>
    </row>
    <row r="49" spans="2:4">
      <c r="B49" s="22" t="s">
        <v>43</v>
      </c>
      <c r="C49" s="9">
        <f>[2]TRX!$J$4</f>
        <v>0.9694585061868991</v>
      </c>
      <c r="D49" s="20">
        <f t="shared" si="0"/>
        <v>2.4173371167485026E-4</v>
      </c>
    </row>
    <row r="50" spans="2:4">
      <c r="B50" s="7" t="s">
        <v>5</v>
      </c>
      <c r="C50" s="1">
        <f>H$2</f>
        <v>0.19</v>
      </c>
      <c r="D50" s="20">
        <f t="shared" si="0"/>
        <v>4.7376349709769791E-5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2023-12-06T00:27:34Z</dcterms:modified>
</cp:coreProperties>
</file>