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0" l="1"/>
  <c r="C32"/>
  <c r="C41" l="1"/>
  <c r="C42" l="1"/>
  <c r="C29" l="1"/>
  <c r="C34" l="1"/>
  <c r="C38"/>
  <c r="C35"/>
  <c r="C23" l="1"/>
  <c r="C20"/>
  <c r="C44" l="1"/>
  <c r="C16" l="1"/>
  <c r="C12" l="1"/>
  <c r="C13" l="1"/>
  <c r="C28" l="1"/>
  <c r="C24" l="1"/>
  <c r="C31" l="1"/>
  <c r="C49" l="1"/>
  <c r="C17" l="1"/>
  <c r="C52" l="1"/>
  <c r="C33" l="1"/>
  <c r="C25" l="1"/>
  <c r="C39" l="1"/>
  <c r="C22"/>
  <c r="C15" l="1"/>
  <c r="C26" l="1"/>
  <c r="C7" l="1"/>
  <c r="D7" l="1"/>
  <c r="E7" s="1"/>
  <c r="D22"/>
  <c r="M9"/>
  <c r="D46"/>
  <c r="D19"/>
  <c r="D21"/>
  <c r="D47"/>
  <c r="D48"/>
  <c r="N8"/>
  <c r="D42"/>
  <c r="D55"/>
  <c r="D52"/>
  <c r="D12"/>
  <c r="D16"/>
  <c r="D39"/>
  <c r="N9"/>
  <c r="D25"/>
  <c r="D54"/>
  <c r="D27"/>
  <c r="D44"/>
  <c r="D51"/>
  <c r="D17"/>
  <c r="D24"/>
  <c r="D49"/>
  <c r="D15"/>
  <c r="D33"/>
  <c r="D41"/>
  <c r="D29"/>
  <c r="D32"/>
  <c r="D53"/>
  <c r="D50"/>
  <c r="Q3"/>
  <c r="D40"/>
  <c r="D13"/>
  <c r="D30"/>
  <c r="D38"/>
  <c r="D43"/>
  <c r="D18"/>
  <c r="D37"/>
  <c r="D23"/>
  <c r="D31"/>
  <c r="D20"/>
  <c r="D34"/>
  <c r="D28"/>
  <c r="D35"/>
  <c r="D36"/>
  <c r="D14"/>
  <c r="M8"/>
  <c r="D45"/>
  <c r="D26"/>
  <c r="N10" l="1"/>
  <c r="M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<sst xmlns="http://schemas.openxmlformats.org/spreadsheetml/2006/main" count="107" uniqueCount="67">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</sst>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1272.5776551567949</c:v>
                </c:pt>
                <c:pt idx="1">
                  <c:v>1295.7123083467425</c:v>
                </c:pt>
                <c:pt idx="2">
                  <c:v>519.91999999999996</c:v>
                </c:pt>
                <c:pt idx="3">
                  <c:v>285.93224965679502</c:v>
                </c:pt>
                <c:pt idx="4">
                  <c:v>1079.4762434547592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1295.7123083467425</v>
          </cell>
        </row>
      </sheetData>
      <sheetData sheetId="1">
        <row r="4">
          <cell r="J4">
            <v>1272.5776551567949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3.063760608394694</v>
          </cell>
        </row>
      </sheetData>
      <sheetData sheetId="4">
        <row r="47">
          <cell r="M47">
            <v>111.01</v>
          </cell>
          <cell r="O47">
            <v>2.0992266485772113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4.1007468804706102</v>
          </cell>
        </row>
      </sheetData>
      <sheetData sheetId="8">
        <row r="4">
          <cell r="J4">
            <v>44.650935182668221</v>
          </cell>
        </row>
      </sheetData>
      <sheetData sheetId="9">
        <row r="4">
          <cell r="J4">
            <v>12.18438840919235</v>
          </cell>
        </row>
      </sheetData>
      <sheetData sheetId="10">
        <row r="4">
          <cell r="J4">
            <v>23.446053653078103</v>
          </cell>
        </row>
      </sheetData>
      <sheetData sheetId="11">
        <row r="4">
          <cell r="J4">
            <v>14.356068543235812</v>
          </cell>
        </row>
      </sheetData>
      <sheetData sheetId="12">
        <row r="4">
          <cell r="J4">
            <v>64.925337944570401</v>
          </cell>
        </row>
      </sheetData>
      <sheetData sheetId="13">
        <row r="4">
          <cell r="J4">
            <v>3.733292500881034</v>
          </cell>
        </row>
      </sheetData>
      <sheetData sheetId="14">
        <row r="4">
          <cell r="J4">
            <v>191.45970370596211</v>
          </cell>
        </row>
      </sheetData>
      <sheetData sheetId="15">
        <row r="4">
          <cell r="J4">
            <v>5.7848231692469687</v>
          </cell>
        </row>
      </sheetData>
      <sheetData sheetId="16">
        <row r="4">
          <cell r="J4">
            <v>39.82768884754784</v>
          </cell>
        </row>
      </sheetData>
      <sheetData sheetId="17">
        <row r="4">
          <cell r="J4">
            <v>5.2715365540636423</v>
          </cell>
        </row>
      </sheetData>
      <sheetData sheetId="18">
        <row r="4">
          <cell r="J4">
            <v>4.9271099267733645</v>
          </cell>
        </row>
      </sheetData>
      <sheetData sheetId="19">
        <row r="4">
          <cell r="J4">
            <v>14.345184230161586</v>
          </cell>
        </row>
      </sheetData>
      <sheetData sheetId="20">
        <row r="4">
          <cell r="J4">
            <v>2.4950041628362691</v>
          </cell>
        </row>
      </sheetData>
      <sheetData sheetId="21">
        <row r="4">
          <cell r="J4">
            <v>13.520232716488939</v>
          </cell>
        </row>
      </sheetData>
      <sheetData sheetId="22">
        <row r="4">
          <cell r="J4">
            <v>8.666654438160176</v>
          </cell>
        </row>
      </sheetData>
      <sheetData sheetId="23">
        <row r="4">
          <cell r="J4">
            <v>11.862583826524148</v>
          </cell>
        </row>
      </sheetData>
      <sheetData sheetId="24">
        <row r="4">
          <cell r="J4">
            <v>4.0242326271524442</v>
          </cell>
        </row>
      </sheetData>
      <sheetData sheetId="25">
        <row r="4">
          <cell r="J4">
            <v>20.591525071568558</v>
          </cell>
        </row>
      </sheetData>
      <sheetData sheetId="26">
        <row r="4">
          <cell r="J4">
            <v>48.692133008027554</v>
          </cell>
        </row>
      </sheetData>
      <sheetData sheetId="27">
        <row r="4">
          <cell r="J4">
            <v>2.0146010288745262</v>
          </cell>
        </row>
      </sheetData>
      <sheetData sheetId="28">
        <row r="4">
          <cell r="J4">
            <v>50.426449051390009</v>
          </cell>
        </row>
      </sheetData>
      <sheetData sheetId="29">
        <row r="4">
          <cell r="J4">
            <v>55.610365000452276</v>
          </cell>
        </row>
      </sheetData>
      <sheetData sheetId="30">
        <row r="4">
          <cell r="J4">
            <v>1.9742844894931539</v>
          </cell>
        </row>
      </sheetData>
      <sheetData sheetId="31">
        <row r="4">
          <cell r="J4">
            <v>4.7973288231666524</v>
          </cell>
        </row>
      </sheetData>
      <sheetData sheetId="32">
        <row r="4">
          <cell r="J4">
            <v>2.9136323134806412</v>
          </cell>
        </row>
      </sheetData>
      <sheetData sheetId="33">
        <row r="4">
          <cell r="J4">
            <v>285.93224965679502</v>
          </cell>
        </row>
      </sheetData>
      <sheetData sheetId="34">
        <row r="4">
          <cell r="J4">
            <v>0.99256220893289293</v>
          </cell>
        </row>
      </sheetData>
      <sheetData sheetId="35">
        <row r="4">
          <cell r="J4">
            <v>13.954696566314672</v>
          </cell>
        </row>
      </sheetData>
      <sheetData sheetId="36">
        <row r="4">
          <cell r="J4">
            <v>19.195601246526088</v>
          </cell>
        </row>
      </sheetData>
      <sheetData sheetId="37">
        <row r="4">
          <cell r="J4">
            <v>8.6944632012434209</v>
          </cell>
        </row>
      </sheetData>
      <sheetData sheetId="38">
        <row r="4">
          <cell r="J4">
            <v>6.1872432693025292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13.17+37.53</f>
        <v>50.7</v>
      </c>
      <c r="M2" t="s">
        <v>59</v>
      </c>
      <c r="N2" s="9">
        <f>519.92</f>
        <v>519.91999999999996</v>
      </c>
      <c r="P2" t="s">
        <v>8</v>
      </c>
      <c r="Q2" s="10">
        <f>N2+K2+H2</f>
        <v>596.85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0.13401462334823058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4453.6184566150951</v>
      </c>
      <c r="D7" s="20">
        <f>(C7*[1]Feuil1!$K$2-C4)/C4</f>
        <v>0.57954085585423576</v>
      </c>
      <c r="E7" s="31">
        <f>C7-C7/(1+D7)</f>
        <v>1634.0532392237906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1272.5776551567949</v>
      </c>
    </row>
    <row r="9" spans="2:20">
      <c r="M9" s="17" t="str">
        <f>IF(C13&gt;C7*Params!F8,B13,"Others")</f>
        <v>ETH</v>
      </c>
      <c r="N9" s="18">
        <f>IF(C13&gt;C7*0.1,C13,C7)</f>
        <v>1295.7123083467425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519.91999999999996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285.93224965679502</v>
      </c>
    </row>
    <row r="12" spans="2:20">
      <c r="B12" s="7" t="s">
        <v>4</v>
      </c>
      <c r="C12" s="1">
        <f>[2]BTC!J4</f>
        <v>1272.5776551567949</v>
      </c>
      <c r="D12" s="20">
        <f>C12/$C$7</f>
        <v>0.28574016107432743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1079.4762434547592</v>
      </c>
    </row>
    <row r="13" spans="2:20">
      <c r="B13" s="7" t="s">
        <v>19</v>
      </c>
      <c r="C13" s="1">
        <f>[2]ETH!J4</f>
        <v>1295.7123083467425</v>
      </c>
      <c r="D13" s="20">
        <f t="shared" ref="D13:D55" si="0">C13/$C$7</f>
        <v>0.29093473564673722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519.91999999999996</v>
      </c>
      <c r="D14" s="20">
        <f t="shared" si="0"/>
        <v>0.11674102868595466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285.93224965679502</v>
      </c>
      <c r="D15" s="20">
        <f t="shared" si="0"/>
        <v>6.4202232957807859E-2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191.45970370596211</v>
      </c>
      <c r="D16" s="20">
        <f t="shared" si="0"/>
        <v>4.2989696035047903E-2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111.01</v>
      </c>
      <c r="D17" s="20">
        <f t="shared" si="0"/>
        <v>2.4925799343029367E-2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2.3800871366193251E-2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1.4044759471277243E-2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64.925337944570401</v>
      </c>
      <c r="D20" s="20">
        <f t="shared" si="0"/>
        <v>1.4578109592691943E-2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1.1384001681754697E-2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50.426449051390009</v>
      </c>
      <c r="D22" s="20">
        <f t="shared" si="0"/>
        <v>1.1322579503075768E-2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48.692133008027554</v>
      </c>
      <c r="D23" s="20">
        <f t="shared" si="0"/>
        <v>1.0933162210090908E-2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44.650935182668221</v>
      </c>
      <c r="D24" s="20">
        <f t="shared" si="0"/>
        <v>1.0025765704367159E-2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55.610365000452276</v>
      </c>
      <c r="D25" s="20">
        <f t="shared" si="0"/>
        <v>1.2486557962290755E-2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39.82768884754784</v>
      </c>
      <c r="D26" s="20">
        <f t="shared" si="0"/>
        <v>8.9427707459741098E-3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5.8895929805212171E-3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23.446053653078103</v>
      </c>
      <c r="D28" s="20">
        <f t="shared" si="0"/>
        <v>5.2644953494507297E-3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20.591525071568558</v>
      </c>
      <c r="D29" s="20">
        <f t="shared" si="0"/>
        <v>4.6235494288881752E-3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19.195601246526088</v>
      </c>
      <c r="D30" s="20">
        <f t="shared" si="0"/>
        <v>4.3101135477859086E-3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14.345184230161586</v>
      </c>
      <c r="D31" s="20">
        <f t="shared" si="0"/>
        <v>3.2210177791171684E-3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14.356068543235812</v>
      </c>
      <c r="D32" s="20">
        <f t="shared" si="0"/>
        <v>3.2234617049227256E-3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12.18438840919235</v>
      </c>
      <c r="D33" s="20">
        <f t="shared" si="0"/>
        <v>2.7358402000275768E-3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13.954696566314672</v>
      </c>
      <c r="D34" s="20">
        <f t="shared" si="0"/>
        <v>3.1333390370671147E-3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13.520232716488939</v>
      </c>
      <c r="D35" s="20">
        <f t="shared" si="0"/>
        <v>3.0357860351523662E-3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11.862583826524148</v>
      </c>
      <c r="D36" s="20">
        <f t="shared" si="0"/>
        <v>2.66358331816779E-3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2.3576334843870674E-3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8.666654438160176</v>
      </c>
      <c r="D38" s="20">
        <f t="shared" si="0"/>
        <v>1.9459804477160207E-3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5.2715365540636423</v>
      </c>
      <c r="D39" s="20">
        <f t="shared" si="0"/>
        <v>1.183652485145796E-3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5.7848231692469687</v>
      </c>
      <c r="D40" s="20">
        <f t="shared" si="0"/>
        <v>1.2989040766737876E-3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4.7973288231666524</v>
      </c>
      <c r="D41" s="20">
        <f t="shared" si="0"/>
        <v>1.0771755303917053E-3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4.9271099267733645</v>
      </c>
      <c r="D42" s="20">
        <f t="shared" si="0"/>
        <v>1.1063161280587424E-3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4.1007468804706102</v>
      </c>
      <c r="D43" s="20">
        <f t="shared" si="0"/>
        <v>9.2076744346603068E-4</v>
      </c>
    </row>
    <row r="44" spans="2:14">
      <c r="B44" s="22" t="s">
        <v>23</v>
      </c>
      <c r="C44" s="9">
        <f>[2]LUNA!J4</f>
        <v>4.0242326271524442</v>
      </c>
      <c r="D44" s="20">
        <f t="shared" si="0"/>
        <v>9.0358719911786095E-4</v>
      </c>
    </row>
    <row r="45" spans="2:14">
      <c r="B45" s="22" t="s">
        <v>36</v>
      </c>
      <c r="C45" s="9">
        <f>[2]AMP!$J$4</f>
        <v>3.733292500881034</v>
      </c>
      <c r="D45" s="20">
        <f t="shared" si="0"/>
        <v>8.3826051496078675E-4</v>
      </c>
    </row>
    <row r="46" spans="2:14">
      <c r="B46" s="7" t="s">
        <v>25</v>
      </c>
      <c r="C46" s="1">
        <f>[2]POLIS!J4</f>
        <v>3.063760608394694</v>
      </c>
      <c r="D46" s="20">
        <f t="shared" si="0"/>
        <v>6.8792615223784988E-4</v>
      </c>
    </row>
    <row r="47" spans="2:14">
      <c r="B47" s="22" t="s">
        <v>40</v>
      </c>
      <c r="C47" s="9">
        <f>[2]SHPING!$J$4</f>
        <v>2.9136323134806412</v>
      </c>
      <c r="D47" s="20">
        <f t="shared" si="0"/>
        <v>6.5421686699563013E-4</v>
      </c>
    </row>
    <row r="48" spans="2:14">
      <c r="B48" s="22" t="s">
        <v>50</v>
      </c>
      <c r="C48" s="9">
        <f>[2]KAVA!$J$4</f>
        <v>2.4950041628362691</v>
      </c>
      <c r="D48" s="20">
        <f t="shared" si="0"/>
        <v>5.6021955790361061E-4</v>
      </c>
    </row>
    <row r="49" spans="2:4">
      <c r="B49" s="22" t="s">
        <v>62</v>
      </c>
      <c r="C49" s="10">
        <f>[2]SEI!$J$4</f>
        <v>1.9742844894931539</v>
      </c>
      <c r="D49" s="20">
        <f t="shared" si="0"/>
        <v>4.4329897334619879E-4</v>
      </c>
    </row>
    <row r="50" spans="2:4">
      <c r="B50" s="22" t="s">
        <v>65</v>
      </c>
      <c r="C50" s="10">
        <f>[2]DYDX!$J$4</f>
        <v>6.1872432693025292</v>
      </c>
      <c r="D50" s="20">
        <f t="shared" si="0"/>
        <v>1.3892620864529668E-3</v>
      </c>
    </row>
    <row r="51" spans="2:4">
      <c r="B51" s="22" t="s">
        <v>66</v>
      </c>
      <c r="C51" s="10">
        <f>[2]TIA!$J$4</f>
        <v>8.6944632012434209</v>
      </c>
      <c r="D51" s="20">
        <f t="shared" si="0"/>
        <v>1.9522245306688251E-3</v>
      </c>
    </row>
    <row r="52" spans="2:4">
      <c r="B52" s="7" t="s">
        <v>28</v>
      </c>
      <c r="C52" s="1">
        <f>[2]ATLAS!O47</f>
        <v>2.0992266485772113</v>
      </c>
      <c r="D52" s="20">
        <f t="shared" si="0"/>
        <v>4.7135305123840727E-4</v>
      </c>
    </row>
    <row r="53" spans="2:4">
      <c r="B53" s="22" t="s">
        <v>63</v>
      </c>
      <c r="C53" s="10">
        <f>[2]MEME!$J$4</f>
        <v>2.0146010288745262</v>
      </c>
      <c r="D53" s="20">
        <f t="shared" si="0"/>
        <v>4.5235150889097334E-4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3.8099213404320723E-4</v>
      </c>
    </row>
    <row r="55" spans="2:4">
      <c r="B55" s="22" t="s">
        <v>43</v>
      </c>
      <c r="C55" s="9">
        <f>[2]TRX!$J$4</f>
        <v>0.99256220893289293</v>
      </c>
      <c r="D55" s="20">
        <f t="shared" si="0"/>
        <v>2.228664665826077E-4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2023-12-24T11:56:59Z</dcterms:modified>
</cp:coreProperties>
</file>