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5" l="1"/>
  <c r="C55"/>
  <c r="C42"/>
  <c r="C34"/>
  <c r="C16"/>
  <c r="C46"/>
  <c r="C22"/>
  <c r="C33"/>
  <c r="C53"/>
  <c r="C18"/>
  <c r="C50"/>
  <c r="C19"/>
  <c r="C13"/>
  <c r="C36" l="1"/>
  <c r="C27"/>
  <c r="C39"/>
  <c r="C51"/>
  <c r="C54"/>
  <c r="C24"/>
  <c r="C49"/>
  <c r="C45"/>
  <c r="C29"/>
  <c r="C15" l="1"/>
  <c r="C43"/>
  <c r="C25"/>
  <c r="C31"/>
  <c r="C41"/>
  <c r="C23"/>
  <c r="C21"/>
  <c r="C38"/>
  <c r="C47" l="1"/>
  <c r="C17"/>
  <c r="C12"/>
  <c r="C52" l="1"/>
  <c r="C32" l="1"/>
  <c r="C7" l="1"/>
  <c r="D48" l="1"/>
  <c r="D14"/>
  <c r="D42"/>
  <c r="D25"/>
  <c r="D30"/>
  <c r="D54"/>
  <c r="D12"/>
  <c r="D34"/>
  <c r="D45"/>
  <c r="N8"/>
  <c r="D55"/>
  <c r="D16"/>
  <c r="D21"/>
  <c r="D24"/>
  <c r="D28"/>
  <c r="D49"/>
  <c r="D27"/>
  <c r="D53"/>
  <c r="D41"/>
  <c r="D36"/>
  <c r="D43"/>
  <c r="D20"/>
  <c r="D47"/>
  <c r="D13"/>
  <c r="D52"/>
  <c r="Q3"/>
  <c r="D22"/>
  <c r="D7"/>
  <c r="E7" s="1"/>
  <c r="D38"/>
  <c r="D39"/>
  <c r="D37"/>
  <c r="M8"/>
  <c r="D19"/>
  <c r="D51"/>
  <c r="D46"/>
  <c r="D31"/>
  <c r="D18"/>
  <c r="D44"/>
  <c r="D33"/>
  <c r="D50"/>
  <c r="D40"/>
  <c r="D35"/>
  <c r="D29"/>
  <c r="D15"/>
  <c r="D26"/>
  <c r="D23"/>
  <c r="N9"/>
  <c r="M9"/>
  <c r="D17"/>
  <c r="D32"/>
  <c r="N10" l="1"/>
  <c r="M10"/>
  <c r="N11" l="1"/>
  <c r="M11"/>
  <c r="N12" l="1"/>
  <c r="M12"/>
  <c r="N13" l="1"/>
  <c r="M13"/>
  <c r="N14" l="1"/>
  <c r="M14"/>
  <c r="N15" l="1"/>
  <c r="M15"/>
  <c r="N16" l="1"/>
  <c r="M16"/>
  <c r="N17" l="1"/>
  <c r="M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<sst xmlns="http://schemas.openxmlformats.org/spreadsheetml/2006/main" count="107" uniqueCount="67">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</sst>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1331.0966369423256</c:v>
                </c:pt>
                <c:pt idx="1">
                  <c:v>1366.216362676744</c:v>
                </c:pt>
                <c:pt idx="2">
                  <c:v>548.64</c:v>
                </c:pt>
                <c:pt idx="3">
                  <c:v>257.28329810347793</c:v>
                </c:pt>
                <c:pt idx="4">
                  <c:v>1008.2797015123983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1366.216362676744</v>
          </cell>
        </row>
      </sheetData>
      <sheetData sheetId="1">
        <row r="4">
          <cell r="J4">
            <v>1331.0966369423256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2.4166649488568765</v>
          </cell>
        </row>
      </sheetData>
      <sheetData sheetId="4">
        <row r="47">
          <cell r="M47">
            <v>111.75</v>
          </cell>
          <cell r="O47">
            <v>2.3128882753486444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2.3031297234878023</v>
          </cell>
        </row>
      </sheetData>
      <sheetData sheetId="8">
        <row r="4">
          <cell r="J4">
            <v>37.527947150642007</v>
          </cell>
        </row>
      </sheetData>
      <sheetData sheetId="9">
        <row r="4">
          <cell r="J4">
            <v>9.5536268092586951</v>
          </cell>
        </row>
      </sheetData>
      <sheetData sheetId="10">
        <row r="4">
          <cell r="J4">
            <v>18.921710735632381</v>
          </cell>
        </row>
      </sheetData>
      <sheetData sheetId="11">
        <row r="4">
          <cell r="J4">
            <v>11.95540400814053</v>
          </cell>
        </row>
      </sheetData>
      <sheetData sheetId="12">
        <row r="4">
          <cell r="J4">
            <v>48.268872871592201</v>
          </cell>
        </row>
      </sheetData>
      <sheetData sheetId="13">
        <row r="4">
          <cell r="J4">
            <v>3.1733200856656469</v>
          </cell>
        </row>
      </sheetData>
      <sheetData sheetId="14">
        <row r="4">
          <cell r="J4">
            <v>214.76995216385995</v>
          </cell>
        </row>
      </sheetData>
      <sheetData sheetId="15">
        <row r="4">
          <cell r="J4">
            <v>4.8624443558105241</v>
          </cell>
        </row>
      </sheetData>
      <sheetData sheetId="16">
        <row r="4">
          <cell r="J4">
            <v>43.612189792932277</v>
          </cell>
        </row>
      </sheetData>
      <sheetData sheetId="17">
        <row r="4">
          <cell r="J4">
            <v>5.5521116436473195</v>
          </cell>
        </row>
      </sheetData>
      <sheetData sheetId="18">
        <row r="4">
          <cell r="J4">
            <v>4.4383778828779228</v>
          </cell>
        </row>
      </sheetData>
      <sheetData sheetId="19">
        <row r="4">
          <cell r="J4">
            <v>12.622171303274573</v>
          </cell>
        </row>
      </sheetData>
      <sheetData sheetId="20">
        <row r="4">
          <cell r="J4">
            <v>2.2080957521445765</v>
          </cell>
        </row>
      </sheetData>
      <sheetData sheetId="21">
        <row r="4">
          <cell r="J4">
            <v>13.86309448685096</v>
          </cell>
        </row>
      </sheetData>
      <sheetData sheetId="22">
        <row r="4">
          <cell r="J4">
            <v>8.4045950191773642</v>
          </cell>
        </row>
      </sheetData>
      <sheetData sheetId="23">
        <row r="4">
          <cell r="J4">
            <v>11.01725492010878</v>
          </cell>
        </row>
      </sheetData>
      <sheetData sheetId="24">
        <row r="4">
          <cell r="J4">
            <v>5.0879657335484305</v>
          </cell>
        </row>
      </sheetData>
      <sheetData sheetId="25">
        <row r="4">
          <cell r="J4">
            <v>15.353515755623866</v>
          </cell>
        </row>
      </sheetData>
      <sheetData sheetId="26">
        <row r="4">
          <cell r="J4">
            <v>49.194003498285895</v>
          </cell>
        </row>
      </sheetData>
      <sheetData sheetId="27">
        <row r="4">
          <cell r="J4">
            <v>1.4470162472444037</v>
          </cell>
        </row>
      </sheetData>
      <sheetData sheetId="28">
        <row r="4">
          <cell r="J4">
            <v>39.12492757646001</v>
          </cell>
        </row>
      </sheetData>
      <sheetData sheetId="29">
        <row r="4">
          <cell r="J4">
            <v>32.466611527394036</v>
          </cell>
        </row>
      </sheetData>
      <sheetData sheetId="30">
        <row r="4">
          <cell r="J4">
            <v>2.5282706336752687</v>
          </cell>
        </row>
      </sheetData>
      <sheetData sheetId="31">
        <row r="4">
          <cell r="J4">
            <v>4.1780249284902311</v>
          </cell>
        </row>
      </sheetData>
      <sheetData sheetId="32">
        <row r="4">
          <cell r="J4">
            <v>2.4880031229491419</v>
          </cell>
        </row>
      </sheetData>
      <sheetData sheetId="33">
        <row r="4">
          <cell r="J4">
            <v>257.28329810347793</v>
          </cell>
        </row>
      </sheetData>
      <sheetData sheetId="34">
        <row r="4">
          <cell r="J4">
            <v>0.97744717842877427</v>
          </cell>
        </row>
      </sheetData>
      <sheetData sheetId="35">
        <row r="4">
          <cell r="J4">
            <v>10.830341331858071</v>
          </cell>
        </row>
      </sheetData>
      <sheetData sheetId="36">
        <row r="4">
          <cell r="J4">
            <v>17.469176641386287</v>
          </cell>
        </row>
      </sheetData>
      <sheetData sheetId="37">
        <row r="4">
          <cell r="J4">
            <v>18.965932475699695</v>
          </cell>
        </row>
      </sheetData>
      <sheetData sheetId="38">
        <row r="4">
          <cell r="J4">
            <v>16.807819332044872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548.64</f>
        <v>548.64</v>
      </c>
      <c r="P2" t="s">
        <v>8</v>
      </c>
      <c r="Q2" s="10">
        <f>N2+K2+H2</f>
        <v>605.72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0.13426085601884527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4511.5159992349463</v>
      </c>
      <c r="D7" s="20">
        <f>(C7*[1]Feuil1!$K$2-C4)/C4</f>
        <v>0.58268294498990036</v>
      </c>
      <c r="E7" s="31">
        <f>C7-C7/(1+D7)</f>
        <v>1660.966548685496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1331.0966369423256</v>
      </c>
    </row>
    <row r="9" spans="2:20">
      <c r="M9" s="17" t="str">
        <f>IF(C13&gt;C7*Params!F8,B13,"Others")</f>
        <v>ETH</v>
      </c>
      <c r="N9" s="18">
        <f>IF(C13&gt;C7*0.1,C13,C7)</f>
        <v>1366.216362676744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548.64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257.28329810347793</v>
      </c>
    </row>
    <row r="12" spans="2:20">
      <c r="B12" s="7" t="s">
        <v>4</v>
      </c>
      <c r="C12" s="1">
        <f>[2]BTC!J4</f>
        <v>1331.0966369423256</v>
      </c>
      <c r="D12" s="20">
        <f>C12/$C$7</f>
        <v>0.29504420180889313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1008.2797015123983</v>
      </c>
    </row>
    <row r="13" spans="2:20">
      <c r="B13" s="7" t="s">
        <v>19</v>
      </c>
      <c r="C13" s="1">
        <f>[2]ETH!J4</f>
        <v>1366.216362676744</v>
      </c>
      <c r="D13" s="20">
        <f t="shared" ref="D13:D55" si="0">C13/$C$7</f>
        <v>0.30282866400305886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548.64</v>
      </c>
      <c r="D14" s="20">
        <f t="shared" si="0"/>
        <v>0.12160878961595996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257.28329810347793</v>
      </c>
      <c r="D15" s="20">
        <f t="shared" si="0"/>
        <v>5.7028124946715809E-2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214.76995216385995</v>
      </c>
      <c r="D16" s="20">
        <f t="shared" si="0"/>
        <v>4.7604829995123638E-2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2.4769944297870237E-2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1.9948948427814955E-2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1.3864519157331393E-2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1.1237907614335759E-2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49.194003498285895</v>
      </c>
      <c r="D21" s="20">
        <f t="shared" si="0"/>
        <v>1.0904095986056154E-2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48.268872871592201</v>
      </c>
      <c r="D22" s="20">
        <f t="shared" si="0"/>
        <v>1.0699036173157213E-2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43.612189792932277</v>
      </c>
      <c r="D23" s="20">
        <f t="shared" si="0"/>
        <v>9.6668591667031529E-3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39.12492757646001</v>
      </c>
      <c r="D24" s="20">
        <f t="shared" si="0"/>
        <v>8.6722351384977327E-3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37.527947150642007</v>
      </c>
      <c r="D25" s="20">
        <f t="shared" si="0"/>
        <v>8.3182564701102506E-3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32.466611527394036</v>
      </c>
      <c r="D26" s="20">
        <f t="shared" si="0"/>
        <v>7.1963862109542904E-3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18.921710735632381</v>
      </c>
      <c r="D27" s="20">
        <f t="shared" si="0"/>
        <v>4.1940914625684771E-3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18.965932475699695</v>
      </c>
      <c r="D28" s="20">
        <f t="shared" si="0"/>
        <v>4.2038934315906003E-3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17.469176641386287</v>
      </c>
      <c r="D29" s="20">
        <f t="shared" si="0"/>
        <v>3.8721300432822746E-3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16.807819332044872</v>
      </c>
      <c r="D30" s="20">
        <f t="shared" si="0"/>
        <v>3.7255369004332707E-3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15.353515755623866</v>
      </c>
      <c r="D31" s="20">
        <f t="shared" si="0"/>
        <v>3.4031832666064983E-3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13.86309448685096</v>
      </c>
      <c r="D32" s="20">
        <f t="shared" si="0"/>
        <v>3.0728239663123957E-3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31</v>
      </c>
      <c r="C33" s="9">
        <f>[2]ATOM!$J$4</f>
        <v>11.95540400814053</v>
      </c>
      <c r="D33" s="20">
        <f t="shared" si="0"/>
        <v>2.6499748665787517E-3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53</v>
      </c>
      <c r="C34" s="9">
        <f>[2]ICP!$J$4</f>
        <v>12.622171303274573</v>
      </c>
      <c r="D34" s="20">
        <f t="shared" si="0"/>
        <v>2.7977671597341149E-3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[2]UNI!$J$4</f>
        <v>10.830341331858071</v>
      </c>
      <c r="D35" s="20">
        <f t="shared" si="0"/>
        <v>2.4005991187207708E-3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11.01725492010878</v>
      </c>
      <c r="D36" s="20">
        <f t="shared" si="0"/>
        <v>2.4420294468593404E-3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2.3273773165784113E-3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9.5536268092586951</v>
      </c>
      <c r="D38" s="20">
        <f t="shared" si="0"/>
        <v>2.1176089835165785E-3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8.4045950191773642</v>
      </c>
      <c r="D39" s="20">
        <f t="shared" si="0"/>
        <v>1.8629203621582187E-3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1.414158788549549E-3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5.5521116436473195</v>
      </c>
      <c r="D41" s="20">
        <f t="shared" si="0"/>
        <v>1.2306532093843477E-3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5.0879657335484305</v>
      </c>
      <c r="D42" s="20">
        <f t="shared" si="0"/>
        <v>1.1277729557894148E-3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4.8624443558105241</v>
      </c>
      <c r="D43" s="20">
        <f t="shared" si="0"/>
        <v>1.0777850187464895E-3</v>
      </c>
    </row>
    <row r="44" spans="2:14">
      <c r="B44" s="22" t="s">
        <v>37</v>
      </c>
      <c r="C44" s="9">
        <f>[2]GRT!$J$4</f>
        <v>4.4383778828779228</v>
      </c>
      <c r="D44" s="20">
        <f t="shared" si="0"/>
        <v>9.8378857209651337E-4</v>
      </c>
    </row>
    <row r="45" spans="2:14">
      <c r="B45" s="22" t="s">
        <v>56</v>
      </c>
      <c r="C45" s="9">
        <f>[2]SHIB!$J$4</f>
        <v>4.1780249284902311</v>
      </c>
      <c r="D45" s="20">
        <f t="shared" si="0"/>
        <v>9.2608004253974324E-4</v>
      </c>
    </row>
    <row r="46" spans="2:14">
      <c r="B46" s="22" t="s">
        <v>36</v>
      </c>
      <c r="C46" s="9">
        <f>[2]AMP!$J$4</f>
        <v>3.1733200856656469</v>
      </c>
      <c r="D46" s="20">
        <f t="shared" si="0"/>
        <v>7.0338220815437027E-4</v>
      </c>
    </row>
    <row r="47" spans="2:14">
      <c r="B47" s="22" t="s">
        <v>64</v>
      </c>
      <c r="C47" s="10">
        <f>[2]ACE!$J$4</f>
        <v>2.3031297234878023</v>
      </c>
      <c r="D47" s="20">
        <f t="shared" si="0"/>
        <v>5.1050017862695426E-4</v>
      </c>
    </row>
    <row r="48" spans="2:14">
      <c r="B48" s="22" t="s">
        <v>40</v>
      </c>
      <c r="C48" s="9">
        <f>[2]SHPING!$J$4</f>
        <v>2.4880031229491419</v>
      </c>
      <c r="D48" s="20">
        <f t="shared" si="0"/>
        <v>5.5147828875505534E-4</v>
      </c>
    </row>
    <row r="49" spans="2:4">
      <c r="B49" s="22" t="s">
        <v>62</v>
      </c>
      <c r="C49" s="10">
        <f>[2]SEI!$J$4</f>
        <v>2.5282706336752687</v>
      </c>
      <c r="D49" s="20">
        <f t="shared" si="0"/>
        <v>5.6040378314163304E-4</v>
      </c>
    </row>
    <row r="50" spans="2:4">
      <c r="B50" s="7" t="s">
        <v>25</v>
      </c>
      <c r="C50" s="1">
        <f>[2]POLIS!J4</f>
        <v>2.4166649488568765</v>
      </c>
      <c r="D50" s="20">
        <f t="shared" si="0"/>
        <v>5.3566582702282105E-4</v>
      </c>
    </row>
    <row r="51" spans="2:4">
      <c r="B51" s="22" t="s">
        <v>50</v>
      </c>
      <c r="C51" s="9">
        <f>[2]KAVA!$J$4</f>
        <v>2.2080957521445765</v>
      </c>
      <c r="D51" s="20">
        <f t="shared" si="0"/>
        <v>4.894354253689937E-4</v>
      </c>
    </row>
    <row r="52" spans="2:4">
      <c r="B52" s="7" t="s">
        <v>28</v>
      </c>
      <c r="C52" s="1">
        <f>[2]ATLAS!O47</f>
        <v>2.3128882753486444</v>
      </c>
      <c r="D52" s="20">
        <f t="shared" si="0"/>
        <v>5.1266321026919985E-4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3.7610275576718306E-4</v>
      </c>
    </row>
    <row r="54" spans="2:4">
      <c r="B54" s="22" t="s">
        <v>63</v>
      </c>
      <c r="C54" s="10">
        <f>[2]MEME!$J$4</f>
        <v>1.4470162472444037</v>
      </c>
      <c r="D54" s="20">
        <f t="shared" si="0"/>
        <v>3.2073836100543273E-4</v>
      </c>
    </row>
    <row r="55" spans="2:4">
      <c r="B55" s="22" t="s">
        <v>43</v>
      </c>
      <c r="C55" s="9">
        <f>[2]TRX!$J$4</f>
        <v>0.97744717842877427</v>
      </c>
      <c r="D55" s="20">
        <f t="shared" si="0"/>
        <v>2.1665603725987622E-4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2024-01-10T11:43:47Z</dcterms:modified>
</cp:coreProperties>
</file>