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33" l="1"/>
  <c r="C40" l="1"/>
  <c r="C55" l="1"/>
  <c r="C30" l="1"/>
  <c r="C32"/>
  <c r="C41" l="1"/>
  <c r="C42" l="1"/>
  <c r="C29" l="1"/>
  <c r="C52" l="1"/>
  <c r="C39" l="1"/>
  <c r="C34" l="1"/>
  <c r="C38"/>
  <c r="C35"/>
  <c r="C23" l="1"/>
  <c r="C20"/>
  <c r="C26" l="1"/>
  <c r="C44" l="1"/>
  <c r="C16" l="1"/>
  <c r="C15" l="1"/>
  <c r="C12"/>
  <c r="C13" l="1"/>
  <c r="C28" l="1"/>
  <c r="C17" l="1"/>
  <c r="C24" l="1"/>
  <c r="C22" l="1"/>
  <c r="C31" l="1"/>
  <c r="C49" l="1"/>
  <c r="C25" l="1"/>
  <c r="C7" s="1"/>
  <c r="D21" l="1"/>
  <c r="D38"/>
  <c r="D41"/>
  <c r="N9"/>
  <c r="D35"/>
  <c r="D17"/>
  <c r="D37"/>
  <c r="D15"/>
  <c r="D40"/>
  <c r="D42"/>
  <c r="D7"/>
  <c r="E7" s="1"/>
  <c r="D34"/>
  <c r="D27"/>
  <c r="D26"/>
  <c r="D12"/>
  <c r="D50"/>
  <c r="D33"/>
  <c r="D43"/>
  <c r="D29"/>
  <c r="D25"/>
  <c r="D47"/>
  <c r="D24"/>
  <c r="D23"/>
  <c r="D19"/>
  <c r="D36"/>
  <c r="D55"/>
  <c r="D22"/>
  <c r="D28"/>
  <c r="D13"/>
  <c r="D45"/>
  <c r="D16"/>
  <c r="D53"/>
  <c r="D44"/>
  <c r="Q3"/>
  <c r="D32"/>
  <c r="N8"/>
  <c r="D48"/>
  <c r="D52"/>
  <c r="D31"/>
  <c r="D18"/>
  <c r="D14"/>
  <c r="D20"/>
  <c r="M9"/>
  <c r="D54"/>
  <c r="D30"/>
  <c r="M8"/>
  <c r="D39"/>
  <c r="D49"/>
  <c r="D51"/>
  <c r="D46"/>
  <c r="N10" l="1"/>
  <c r="M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<sst xmlns="http://schemas.openxmlformats.org/spreadsheetml/2006/main" count="107" uniqueCount="67">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</sst>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1267.8957039428335</c:v>
                </c:pt>
                <c:pt idx="1">
                  <c:v>1236.6418134440426</c:v>
                </c:pt>
                <c:pt idx="2">
                  <c:v>362.59</c:v>
                </c:pt>
                <c:pt idx="3">
                  <c:v>310.4538921974181</c:v>
                </c:pt>
                <c:pt idx="4">
                  <c:v>1024.1003342363585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1236.6418134440426</v>
          </cell>
        </row>
      </sheetData>
      <sheetData sheetId="1">
        <row r="4">
          <cell r="J4">
            <v>1267.8957039428335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3.1627775810465937</v>
          </cell>
        </row>
      </sheetData>
      <sheetData sheetId="4">
        <row r="47">
          <cell r="M47">
            <v>117.75</v>
          </cell>
          <cell r="O47">
            <v>2.0527220722856576</v>
          </cell>
        </row>
      </sheetData>
      <sheetData sheetId="5">
        <row r="4">
          <cell r="C4">
            <v>-95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4.2543358878208766</v>
          </cell>
        </row>
      </sheetData>
      <sheetData sheetId="8">
        <row r="4">
          <cell r="J4">
            <v>42.625765987688652</v>
          </cell>
        </row>
      </sheetData>
      <sheetData sheetId="9">
        <row r="4">
          <cell r="J4">
            <v>12.432059950230599</v>
          </cell>
        </row>
      </sheetData>
      <sheetData sheetId="10">
        <row r="4">
          <cell r="J4">
            <v>22.402028029107225</v>
          </cell>
        </row>
      </sheetData>
      <sheetData sheetId="11">
        <row r="4">
          <cell r="J4">
            <v>12.981976687192921</v>
          </cell>
        </row>
      </sheetData>
      <sheetData sheetId="12">
        <row r="4">
          <cell r="J4">
            <v>58.975494820133321</v>
          </cell>
        </row>
      </sheetData>
      <sheetData sheetId="13">
        <row r="4">
          <cell r="J4">
            <v>3.6544146886419036</v>
          </cell>
        </row>
      </sheetData>
      <sheetData sheetId="14">
        <row r="4">
          <cell r="J4">
            <v>185.37224116401521</v>
          </cell>
        </row>
      </sheetData>
      <sheetData sheetId="15">
        <row r="4">
          <cell r="J4">
            <v>5.5912939278106082</v>
          </cell>
        </row>
      </sheetData>
      <sheetData sheetId="16">
        <row r="4">
          <cell r="J4">
            <v>40.778060775065676</v>
          </cell>
        </row>
      </sheetData>
      <sheetData sheetId="17">
        <row r="4">
          <cell r="J4">
            <v>6.1447244509212409</v>
          </cell>
        </row>
      </sheetData>
      <sheetData sheetId="18">
        <row r="4">
          <cell r="J4">
            <v>4.3081227165355562</v>
          </cell>
        </row>
      </sheetData>
      <sheetData sheetId="19">
        <row r="4">
          <cell r="J4">
            <v>12.794436329336168</v>
          </cell>
        </row>
      </sheetData>
      <sheetData sheetId="20">
        <row r="4">
          <cell r="J4">
            <v>2.3675310093020845</v>
          </cell>
        </row>
      </sheetData>
      <sheetData sheetId="21">
        <row r="4">
          <cell r="J4">
            <v>11.71626380345077</v>
          </cell>
        </row>
      </sheetData>
      <sheetData sheetId="22">
        <row r="4">
          <cell r="J4">
            <v>7.7761660638829015</v>
          </cell>
        </row>
      </sheetData>
      <sheetData sheetId="23">
        <row r="4">
          <cell r="J4">
            <v>11.44187837896696</v>
          </cell>
        </row>
      </sheetData>
      <sheetData sheetId="24">
        <row r="4">
          <cell r="J4">
            <v>3.9139621219676415</v>
          </cell>
        </row>
      </sheetData>
      <sheetData sheetId="25">
        <row r="4">
          <cell r="J4">
            <v>19.869231295293616</v>
          </cell>
        </row>
      </sheetData>
      <sheetData sheetId="26">
        <row r="4">
          <cell r="J4">
            <v>44.445987864839246</v>
          </cell>
        </row>
      </sheetData>
      <sheetData sheetId="27">
        <row r="4">
          <cell r="J4">
            <v>1.9605015682746665</v>
          </cell>
        </row>
      </sheetData>
      <sheetData sheetId="28">
        <row r="4">
          <cell r="J4">
            <v>47.25926197243723</v>
          </cell>
        </row>
      </sheetData>
      <sheetData sheetId="29">
        <row r="4">
          <cell r="J4">
            <v>42.884241715675188</v>
          </cell>
        </row>
      </sheetData>
      <sheetData sheetId="30">
        <row r="4">
          <cell r="J4">
            <v>2.2012694594353852</v>
          </cell>
        </row>
      </sheetData>
      <sheetData sheetId="31">
        <row r="4">
          <cell r="J4">
            <v>4.4731594951950298</v>
          </cell>
        </row>
      </sheetData>
      <sheetData sheetId="32">
        <row r="4">
          <cell r="J4">
            <v>3.1116735125392534</v>
          </cell>
        </row>
      </sheetData>
      <sheetData sheetId="33">
        <row r="4">
          <cell r="J4">
            <v>310.4538921974181</v>
          </cell>
        </row>
      </sheetData>
      <sheetData sheetId="34">
        <row r="4">
          <cell r="J4">
            <v>0.95839192820267205</v>
          </cell>
        </row>
      </sheetData>
      <sheetData sheetId="35">
        <row r="4">
          <cell r="J4">
            <v>12.096798578746258</v>
          </cell>
        </row>
      </sheetData>
      <sheetData sheetId="36">
        <row r="4">
          <cell r="J4">
            <v>19.07788565945074</v>
          </cell>
        </row>
      </sheetData>
      <sheetData sheetId="37">
        <row r="4">
          <cell r="J4">
            <v>1.9816015654784531</v>
          </cell>
        </row>
      </sheetData>
      <sheetData sheetId="38">
        <row r="4">
          <cell r="J4">
            <v>1.9872795753885422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25" sqref="B25:C2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24.71+5.53</f>
        <v>30.240000000000002</v>
      </c>
      <c r="J2" t="s">
        <v>6</v>
      </c>
      <c r="K2" s="9">
        <f>11.78+37.53</f>
        <v>49.31</v>
      </c>
      <c r="M2" t="s">
        <v>59</v>
      </c>
      <c r="N2" s="9">
        <f>362.59</f>
        <v>362.59</v>
      </c>
      <c r="P2" t="s">
        <v>8</v>
      </c>
      <c r="Q2" s="10">
        <f>N2+K2+H2</f>
        <v>442.14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0.10522929316344543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4201.6817438206517</v>
      </c>
      <c r="D7" s="20">
        <f>(C7*[1]Feuil1!$K$2-C4)/C4</f>
        <v>0.49018781970508862</v>
      </c>
      <c r="E7" s="31">
        <f>C7-C7/(1+D7)</f>
        <v>1382.1165264293477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1267.8957039428335</v>
      </c>
    </row>
    <row r="9" spans="2:20">
      <c r="M9" s="17" t="str">
        <f>IF(C13&gt;C7*Params!F8,B13,"Others")</f>
        <v>ETH</v>
      </c>
      <c r="N9" s="18">
        <f>IF(C13&gt;C7*0.1,C13,C7)</f>
        <v>1236.6418134440426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362.59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310.4538921974181</v>
      </c>
    </row>
    <row r="12" spans="2:20">
      <c r="B12" s="7" t="s">
        <v>4</v>
      </c>
      <c r="C12" s="1">
        <f>[2]BTC!J4</f>
        <v>1267.8957039428335</v>
      </c>
      <c r="D12" s="20">
        <f>C12/$C$7</f>
        <v>0.3017591005809776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1024.1003342363585</v>
      </c>
    </row>
    <row r="13" spans="2:20">
      <c r="B13" s="7" t="s">
        <v>19</v>
      </c>
      <c r="C13" s="1">
        <f>[2]ETH!J4</f>
        <v>1236.6418134440426</v>
      </c>
      <c r="D13" s="20">
        <f t="shared" ref="D13:D55" si="0">C13/$C$7</f>
        <v>0.29432067653928157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362.59</v>
      </c>
      <c r="D14" s="20">
        <f t="shared" si="0"/>
        <v>8.6296397991888721E-2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310.4538921974181</v>
      </c>
      <c r="D15" s="20">
        <f t="shared" si="0"/>
        <v>7.3888007499377559E-2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185.37224116401521</v>
      </c>
      <c r="D16" s="20">
        <f t="shared" si="0"/>
        <v>4.4118582145503835E-2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117.75</v>
      </c>
      <c r="D17" s="20">
        <f t="shared" si="0"/>
        <v>2.8024492852932782E-2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95</v>
      </c>
      <c r="D18" s="20">
        <f>C18/$C$7</f>
        <v>2.2609994233788656E-2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1.4886896203405057E-2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58.975494820133321</v>
      </c>
      <c r="D20" s="20">
        <f t="shared" si="0"/>
        <v>1.4036164187558391E-2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1.1735777007032829E-2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47.25926197243723</v>
      </c>
      <c r="D22" s="20">
        <f t="shared" si="0"/>
        <v>1.1247701480946455E-2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44.445987864839246</v>
      </c>
      <c r="D23" s="20">
        <f t="shared" si="0"/>
        <v>1.0578142414095326E-2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42.625765987688652</v>
      </c>
      <c r="D24" s="20">
        <f t="shared" si="0"/>
        <v>1.0144929717815422E-2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42.884241715675188</v>
      </c>
      <c r="D25" s="20">
        <f t="shared" si="0"/>
        <v>1.0206446925387526E-2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40.778060775065676</v>
      </c>
      <c r="D26" s="20">
        <f t="shared" si="0"/>
        <v>9.7051759893612456E-3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30.240000000000002</v>
      </c>
      <c r="D27" s="20">
        <f t="shared" si="0"/>
        <v>7.1971181645238838E-3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22.402028029107225</v>
      </c>
      <c r="D28" s="20">
        <f t="shared" si="0"/>
        <v>5.3316813111924863E-3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19.869231295293616</v>
      </c>
      <c r="D29" s="20">
        <f t="shared" si="0"/>
        <v>4.7288758422779137E-3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19.07788565945074</v>
      </c>
      <c r="D30" s="20">
        <f t="shared" si="0"/>
        <v>4.5405356289795846E-3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12.794436329336168</v>
      </c>
      <c r="D31" s="20">
        <f t="shared" si="0"/>
        <v>3.0450750697985987E-3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12.981976687192921</v>
      </c>
      <c r="D32" s="20">
        <f t="shared" si="0"/>
        <v>3.0897096635853758E-3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12.432059950230599</v>
      </c>
      <c r="D33" s="20">
        <f t="shared" si="0"/>
        <v>2.9588295135666181E-3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12.096798578746258</v>
      </c>
      <c r="D34" s="20">
        <f t="shared" si="0"/>
        <v>2.8790373275026917E-3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11.71626380345077</v>
      </c>
      <c r="D35" s="20">
        <f t="shared" si="0"/>
        <v>2.7884700740796703E-3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11.44187837896696</v>
      </c>
      <c r="D36" s="20">
        <f t="shared" si="0"/>
        <v>2.7231663597068849E-3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2.4989993626819041E-3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7.7761660638829015</v>
      </c>
      <c r="D38" s="20">
        <f t="shared" si="0"/>
        <v>1.8507270512144783E-3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6.1447244509212409</v>
      </c>
      <c r="D39" s="20">
        <f t="shared" si="0"/>
        <v>1.4624440463531518E-3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5.5912939278106082</v>
      </c>
      <c r="D40" s="20">
        <f t="shared" si="0"/>
        <v>1.3307276154443724E-3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4.4731594951950298</v>
      </c>
      <c r="D41" s="20">
        <f t="shared" si="0"/>
        <v>1.0646116883492273E-3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4.3081227165355562</v>
      </c>
      <c r="D42" s="20">
        <f t="shared" si="0"/>
        <v>1.0253329450455036E-3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4.2543358878208766</v>
      </c>
      <c r="D43" s="20">
        <f t="shared" si="0"/>
        <v>1.0125316830761071E-3</v>
      </c>
    </row>
    <row r="44" spans="2:14">
      <c r="B44" s="22" t="s">
        <v>23</v>
      </c>
      <c r="C44" s="9">
        <f>[2]LUNA!J4</f>
        <v>3.9139621219676415</v>
      </c>
      <c r="D44" s="20">
        <f t="shared" si="0"/>
        <v>9.3152274746269043E-4</v>
      </c>
    </row>
    <row r="45" spans="2:14">
      <c r="B45" s="22" t="s">
        <v>36</v>
      </c>
      <c r="C45" s="9">
        <f>[2]AMP!$J$4</f>
        <v>3.6544146886419036</v>
      </c>
      <c r="D45" s="20">
        <f t="shared" si="0"/>
        <v>8.6975047408490531E-4</v>
      </c>
    </row>
    <row r="46" spans="2:14">
      <c r="B46" s="7" t="s">
        <v>25</v>
      </c>
      <c r="C46" s="1">
        <f>[2]POLIS!J4</f>
        <v>3.1627775810465937</v>
      </c>
      <c r="D46" s="20">
        <f t="shared" si="0"/>
        <v>7.5274087231810014E-4</v>
      </c>
    </row>
    <row r="47" spans="2:14">
      <c r="B47" s="22" t="s">
        <v>40</v>
      </c>
      <c r="C47" s="9">
        <f>[2]SHPING!$J$4</f>
        <v>3.1116735125392534</v>
      </c>
      <c r="D47" s="20">
        <f t="shared" si="0"/>
        <v>7.405781071152149E-4</v>
      </c>
    </row>
    <row r="48" spans="2:14">
      <c r="B48" s="22" t="s">
        <v>50</v>
      </c>
      <c r="C48" s="9">
        <f>[2]KAVA!$J$4</f>
        <v>2.3675310093020845</v>
      </c>
      <c r="D48" s="20">
        <f t="shared" si="0"/>
        <v>5.6347223651195756E-4</v>
      </c>
    </row>
    <row r="49" spans="2:4">
      <c r="B49" s="22" t="s">
        <v>62</v>
      </c>
      <c r="C49" s="10">
        <f>[2]SEI!$J$4</f>
        <v>2.2012694594353852</v>
      </c>
      <c r="D49" s="20">
        <f t="shared" si="0"/>
        <v>5.2390199773525402E-4</v>
      </c>
    </row>
    <row r="50" spans="2:4">
      <c r="B50" s="22" t="s">
        <v>65</v>
      </c>
      <c r="C50" s="10">
        <f>[2]DYDX!$J$4</f>
        <v>1.9872795753885422</v>
      </c>
      <c r="D50" s="20">
        <f t="shared" si="0"/>
        <v>4.7297241832064115E-4</v>
      </c>
    </row>
    <row r="51" spans="2:4">
      <c r="B51" s="22" t="s">
        <v>66</v>
      </c>
      <c r="C51" s="10">
        <f>[2]TIA!$J$4</f>
        <v>1.9816015654784531</v>
      </c>
      <c r="D51" s="20">
        <f t="shared" si="0"/>
        <v>4.716210523066779E-4</v>
      </c>
    </row>
    <row r="52" spans="2:4">
      <c r="B52" s="7" t="s">
        <v>28</v>
      </c>
      <c r="C52" s="1">
        <f>[2]ATLAS!O47</f>
        <v>2.0527220722856576</v>
      </c>
      <c r="D52" s="20">
        <f t="shared" si="0"/>
        <v>4.8854772860999394E-4</v>
      </c>
    </row>
    <row r="53" spans="2:4">
      <c r="B53" s="22" t="s">
        <v>63</v>
      </c>
      <c r="C53" s="10">
        <f>[2]MEME!$J$4</f>
        <v>1.9605015682746665</v>
      </c>
      <c r="D53" s="20">
        <f t="shared" si="0"/>
        <v>4.6659925425288236E-4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4.0383677380978413E-4</v>
      </c>
    </row>
    <row r="55" spans="2:4">
      <c r="B55" s="22" t="s">
        <v>43</v>
      </c>
      <c r="C55" s="9">
        <f>[2]TRX!$J$4</f>
        <v>0.95839192820267205</v>
      </c>
      <c r="D55" s="20">
        <f t="shared" si="0"/>
        <v>2.2809722074075797E-4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2023-12-20T23:19:37Z</dcterms:modified>
</cp:coreProperties>
</file>