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7" s="1"/>
  <c r="D18" l="1"/>
  <c r="D39"/>
  <c r="D48"/>
  <c r="D26"/>
  <c r="D27"/>
  <c r="D43"/>
  <c r="D47"/>
  <c r="D37"/>
  <c r="D35"/>
  <c r="D41"/>
  <c r="D19"/>
  <c r="M9"/>
  <c r="D29"/>
  <c r="D44"/>
  <c r="N8"/>
  <c r="D42"/>
  <c r="D25"/>
  <c r="D24"/>
  <c r="D55"/>
  <c r="D22"/>
  <c r="D54"/>
  <c r="D50"/>
  <c r="D40"/>
  <c r="D38"/>
  <c r="N9"/>
  <c r="D30"/>
  <c r="D17"/>
  <c r="D46"/>
  <c r="D7"/>
  <c r="E7" s="1"/>
  <c r="D51"/>
  <c r="M8"/>
  <c r="D20"/>
  <c r="D34"/>
  <c r="D33"/>
  <c r="D14"/>
  <c r="D49"/>
  <c r="D45"/>
  <c r="D16"/>
  <c r="D31"/>
  <c r="Q3"/>
  <c r="D12"/>
  <c r="D52"/>
  <c r="D36"/>
  <c r="D15"/>
  <c r="D23"/>
  <c r="D21"/>
  <c r="D53"/>
  <c r="D28"/>
  <c r="D13"/>
  <c r="D32"/>
  <c r="N10" l="1"/>
  <c r="M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N26" l="1"/>
  <c r="M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<sst xmlns="http://schemas.openxmlformats.org/spreadsheetml/2006/main" count="110" uniqueCount="68">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</sst>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1312.9942320183704</c:v>
                </c:pt>
                <c:pt idx="1">
                  <c:v>1251.6443031130782</c:v>
                </c:pt>
                <c:pt idx="2">
                  <c:v>530.76</c:v>
                </c:pt>
                <c:pt idx="3">
                  <c:v>232.35099467760918</c:v>
                </c:pt>
                <c:pt idx="4">
                  <c:v>225.86425809331223</c:v>
                </c:pt>
                <c:pt idx="5">
                  <c:v>882.86444129652477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1312.9942320183704</v>
          </cell>
        </row>
      </sheetData>
      <sheetData sheetId="1">
        <row r="4">
          <cell r="J4">
            <v>1251.6443031130782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1.9412043624703208</v>
          </cell>
        </row>
      </sheetData>
      <sheetData sheetId="4">
        <row r="47">
          <cell r="M47">
            <v>146.44</v>
          </cell>
          <cell r="O47">
            <v>1.0572609899771308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2.4747959890232472</v>
          </cell>
        </row>
      </sheetData>
      <sheetData sheetId="8">
        <row r="4">
          <cell r="J4">
            <v>37.357152417393976</v>
          </cell>
        </row>
      </sheetData>
      <sheetData sheetId="9">
        <row r="4">
          <cell r="J4">
            <v>10.721376831602456</v>
          </cell>
        </row>
      </sheetData>
      <sheetData sheetId="10">
        <row r="4">
          <cell r="J4">
            <v>20.065559885961445</v>
          </cell>
        </row>
      </sheetData>
      <sheetData sheetId="11">
        <row r="4">
          <cell r="J4">
            <v>11.329871390738036</v>
          </cell>
        </row>
      </sheetData>
      <sheetData sheetId="12">
        <row r="4">
          <cell r="J4">
            <v>43.760189898661437</v>
          </cell>
        </row>
      </sheetData>
      <sheetData sheetId="13">
        <row r="4">
          <cell r="J4">
            <v>3.71922430449573</v>
          </cell>
        </row>
      </sheetData>
      <sheetData sheetId="14">
        <row r="4">
          <cell r="J4">
            <v>225.86425809331223</v>
          </cell>
        </row>
      </sheetData>
      <sheetData sheetId="15">
        <row r="4">
          <cell r="J4">
            <v>5.1375544536910498</v>
          </cell>
        </row>
      </sheetData>
      <sheetData sheetId="16">
        <row r="4">
          <cell r="J4">
            <v>41.170807570534649</v>
          </cell>
        </row>
      </sheetData>
      <sheetData sheetId="17">
        <row r="4">
          <cell r="J4">
            <v>5.2216501174563472</v>
          </cell>
        </row>
      </sheetData>
      <sheetData sheetId="18">
        <row r="4">
          <cell r="J4">
            <v>4.0677017116001375</v>
          </cell>
        </row>
      </sheetData>
      <sheetData sheetId="19">
        <row r="4">
          <cell r="J4">
            <v>10.912975670384585</v>
          </cell>
        </row>
      </sheetData>
      <sheetData sheetId="20">
        <row r="4">
          <cell r="J4">
            <v>2.0040035570175374</v>
          </cell>
        </row>
      </sheetData>
      <sheetData sheetId="21">
        <row r="4">
          <cell r="J4">
            <v>14.274384137607498</v>
          </cell>
        </row>
      </sheetData>
      <sheetData sheetId="22">
        <row r="4">
          <cell r="J4">
            <v>9.4338198523055823</v>
          </cell>
        </row>
      </sheetData>
      <sheetData sheetId="23">
        <row r="4">
          <cell r="J4">
            <v>11.213281621000752</v>
          </cell>
        </row>
      </sheetData>
      <sheetData sheetId="24">
        <row r="4">
          <cell r="J4">
            <v>4.4251036407526954</v>
          </cell>
        </row>
      </sheetData>
      <sheetData sheetId="25">
        <row r="4">
          <cell r="J4">
            <v>12.525292616058916</v>
          </cell>
        </row>
      </sheetData>
      <sheetData sheetId="26">
        <row r="4">
          <cell r="J4">
            <v>45.176454831612389</v>
          </cell>
        </row>
      </sheetData>
      <sheetData sheetId="27">
        <row r="4">
          <cell r="J4">
            <v>1.5193772242343271</v>
          </cell>
        </row>
      </sheetData>
      <sheetData sheetId="28">
        <row r="4">
          <cell r="J4">
            <v>36.812482079856395</v>
          </cell>
        </row>
      </sheetData>
      <sheetData sheetId="29">
        <row r="4">
          <cell r="J4">
            <v>44.624456699562948</v>
          </cell>
        </row>
      </sheetData>
      <sheetData sheetId="30">
        <row r="4">
          <cell r="J4">
            <v>2.2568662563039852</v>
          </cell>
        </row>
      </sheetData>
      <sheetData sheetId="31">
        <row r="4">
          <cell r="J4">
            <v>9.7647961758403028</v>
          </cell>
        </row>
      </sheetData>
      <sheetData sheetId="32">
        <row r="4">
          <cell r="J4">
            <v>2.3341164551653444</v>
          </cell>
        </row>
      </sheetData>
      <sheetData sheetId="33">
        <row r="4">
          <cell r="J4">
            <v>232.35099467760918</v>
          </cell>
        </row>
      </sheetData>
      <sheetData sheetId="34">
        <row r="4">
          <cell r="J4">
            <v>1.0218111565251797</v>
          </cell>
        </row>
      </sheetData>
      <sheetData sheetId="35">
        <row r="4">
          <cell r="J4">
            <v>11.327563279010533</v>
          </cell>
        </row>
      </sheetData>
      <sheetData sheetId="36">
        <row r="4">
          <cell r="J4">
            <v>16.335678822329527</v>
          </cell>
        </row>
      </sheetData>
      <sheetData sheetId="37">
        <row r="4">
          <cell r="J4">
            <v>19.78667640190141</v>
          </cell>
        </row>
      </sheetData>
      <sheetData sheetId="38">
        <row r="4">
          <cell r="J4">
            <v>18.21082396211558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68.98</f>
        <v>68.98</v>
      </c>
      <c r="J2" t="s">
        <v>6</v>
      </c>
      <c r="K2" s="9">
        <f>17.52+37.53</f>
        <v>55.05</v>
      </c>
      <c r="M2" t="s">
        <v>59</v>
      </c>
      <c r="N2" s="9">
        <f>530.76</f>
        <v>530.76</v>
      </c>
      <c r="P2" t="s">
        <v>8</v>
      </c>
      <c r="Q2" s="10">
        <f>N2+K2+H2</f>
        <v>654.79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0.14759229419643444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4436.4782291988959</v>
      </c>
      <c r="D7" s="20">
        <f>(C7*[1]Feuil1!$K$2-C4)/C4</f>
        <v>0.4997010358733267</v>
      </c>
      <c r="E7" s="31">
        <f>C7-C7/(1+D7)</f>
        <v>1478.236470957138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1312.9942320183704</v>
      </c>
    </row>
    <row r="9" spans="2:20">
      <c r="M9" s="17" t="str">
        <f>IF(C13&gt;C7*Params!F8,B13,"Others")</f>
        <v>BTC</v>
      </c>
      <c r="N9" s="18">
        <f>IF(C13&gt;C7*0.1,C13,C7)</f>
        <v>1251.6443031130782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530.76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232.35099467760918</v>
      </c>
    </row>
    <row r="12" spans="2:20">
      <c r="B12" s="7" t="s">
        <v>19</v>
      </c>
      <c r="C12" s="1">
        <f>[2]ETH!J4</f>
        <v>1312.9942320183704</v>
      </c>
      <c r="D12" s="20">
        <f>C12/$C$7</f>
        <v>0.29595416999385582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225.86425809331223</v>
      </c>
    </row>
    <row r="13" spans="2:20">
      <c r="B13" s="7" t="s">
        <v>4</v>
      </c>
      <c r="C13" s="1">
        <f>[2]BTC!J4</f>
        <v>1251.6443031130782</v>
      </c>
      <c r="D13" s="20">
        <f t="shared" ref="D13:D55" si="0">C13/$C$7</f>
        <v>0.28212564977222715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882.86444129652477</v>
      </c>
      <c r="Q13" s="23"/>
    </row>
    <row r="14" spans="2:20">
      <c r="B14" s="7" t="s">
        <v>59</v>
      </c>
      <c r="C14" s="1">
        <f>$N$2</f>
        <v>530.76</v>
      </c>
      <c r="D14" s="20">
        <f t="shared" si="0"/>
        <v>0.11963543436475747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232.35099467760918</v>
      </c>
      <c r="D15" s="20">
        <f t="shared" si="0"/>
        <v>5.2372846810873515E-2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225.86425809331223</v>
      </c>
      <c r="D16" s="20">
        <f t="shared" si="0"/>
        <v>5.0910710348306389E-2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3.3008163780946349E-2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1.7656647747706436E-2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1.4099021063221757E-2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1.240849095971795E-2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45.176454831612389</v>
      </c>
      <c r="D21" s="20">
        <f t="shared" si="0"/>
        <v>1.0182954248322773E-2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43.760189898661437</v>
      </c>
      <c r="D22" s="20">
        <f t="shared" si="0"/>
        <v>9.8637224478307205E-3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41.170807570534649</v>
      </c>
      <c r="D23" s="20">
        <f t="shared" si="0"/>
        <v>9.2800652778068406E-3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36.812482079856395</v>
      </c>
      <c r="D24" s="20">
        <f t="shared" si="0"/>
        <v>8.2976812187588941E-3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37.357152417393976</v>
      </c>
      <c r="D25" s="20">
        <f t="shared" si="0"/>
        <v>8.4204520990379429E-3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44.624456699562948</v>
      </c>
      <c r="D26" s="20">
        <f t="shared" si="0"/>
        <v>1.0058531653748447E-2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20.065559885961445</v>
      </c>
      <c r="D27" s="20">
        <f t="shared" si="0"/>
        <v>4.5228577374501677E-3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19.78667640190141</v>
      </c>
      <c r="D28" s="20">
        <f t="shared" si="0"/>
        <v>4.4599962807603663E-3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16.335678822329527</v>
      </c>
      <c r="D29" s="20">
        <f t="shared" si="0"/>
        <v>3.6821275747090263E-3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18.21082396211558</v>
      </c>
      <c r="D30" s="20">
        <f t="shared" si="0"/>
        <v>4.1047928156753167E-3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12.525292616058916</v>
      </c>
      <c r="D31" s="20">
        <f t="shared" si="0"/>
        <v>2.8232512296855416E-3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14.274384137607498</v>
      </c>
      <c r="D32" s="20">
        <f t="shared" si="0"/>
        <v>3.2175034791470289E-3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10.912975670384585</v>
      </c>
      <c r="D33" s="20">
        <f t="shared" si="0"/>
        <v>2.4598285186119718E-3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11.329871390738036</v>
      </c>
      <c r="D34" s="20">
        <f t="shared" si="0"/>
        <v>2.5537984873158942E-3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11.213281621000752</v>
      </c>
      <c r="D35" s="20">
        <f t="shared" si="0"/>
        <v>2.5275186852490332E-3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11.327563279010533</v>
      </c>
      <c r="D36" s="20">
        <f t="shared" si="0"/>
        <v>2.553278229668215E-3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1.7649134280579755E-3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10.721376831602456</v>
      </c>
      <c r="D38" s="20">
        <f t="shared" si="0"/>
        <v>2.4166413713109635E-3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9.4338198523055823</v>
      </c>
      <c r="D39" s="20">
        <f t="shared" si="0"/>
        <v>2.1264208601805912E-3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68.98</v>
      </c>
      <c r="D40" s="20">
        <f t="shared" si="0"/>
        <v>1.5548368871959024E-2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5.2216501174563472</v>
      </c>
      <c r="D41" s="20">
        <f t="shared" si="0"/>
        <v>1.1769808951365532E-3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4.4251036407526954</v>
      </c>
      <c r="D42" s="20">
        <f t="shared" si="0"/>
        <v>9.9743612210889763E-4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5.1375544536910498</v>
      </c>
      <c r="D43" s="20">
        <f t="shared" si="0"/>
        <v>1.1580253949806374E-3</v>
      </c>
    </row>
    <row r="44" spans="2:14">
      <c r="B44" s="22" t="s">
        <v>37</v>
      </c>
      <c r="C44" s="9">
        <f>[2]GRT!$J$4</f>
        <v>4.0677017116001375</v>
      </c>
      <c r="D44" s="20">
        <f t="shared" si="0"/>
        <v>9.1687629273786624E-4</v>
      </c>
    </row>
    <row r="45" spans="2:14">
      <c r="B45" s="22" t="s">
        <v>56</v>
      </c>
      <c r="C45" s="9">
        <f>[2]SHIB!$J$4</f>
        <v>9.7647961758403028</v>
      </c>
      <c r="D45" s="20">
        <f t="shared" si="0"/>
        <v>2.2010242519782527E-3</v>
      </c>
    </row>
    <row r="46" spans="2:14">
      <c r="B46" s="22" t="s">
        <v>36</v>
      </c>
      <c r="C46" s="9">
        <f>[2]AMP!$J$4</f>
        <v>3.71922430449573</v>
      </c>
      <c r="D46" s="20">
        <f t="shared" si="0"/>
        <v>8.3832808645773924E-4</v>
      </c>
    </row>
    <row r="47" spans="2:14">
      <c r="B47" s="22" t="s">
        <v>62</v>
      </c>
      <c r="C47" s="10">
        <f>[2]SEI!$J$4</f>
        <v>2.2568662563039852</v>
      </c>
      <c r="D47" s="20">
        <f t="shared" si="0"/>
        <v>5.0870671278184368E-4</v>
      </c>
    </row>
    <row r="48" spans="2:14">
      <c r="B48" s="22" t="s">
        <v>40</v>
      </c>
      <c r="C48" s="9">
        <f>[2]SHPING!$J$4</f>
        <v>2.3341164551653444</v>
      </c>
      <c r="D48" s="20">
        <f t="shared" si="0"/>
        <v>5.2611921767208145E-4</v>
      </c>
    </row>
    <row r="49" spans="2:4">
      <c r="B49" s="7" t="s">
        <v>25</v>
      </c>
      <c r="C49" s="1">
        <f>[2]POLIS!J4</f>
        <v>1.9412043624703208</v>
      </c>
      <c r="D49" s="20">
        <f t="shared" si="0"/>
        <v>4.3755525490786598E-4</v>
      </c>
    </row>
    <row r="50" spans="2:4">
      <c r="B50" s="22" t="s">
        <v>64</v>
      </c>
      <c r="C50" s="10">
        <f>[2]ACE!$J$4</f>
        <v>2.4747959890232472</v>
      </c>
      <c r="D50" s="20">
        <f t="shared" si="0"/>
        <v>5.5782894926323715E-4</v>
      </c>
    </row>
    <row r="51" spans="2:4">
      <c r="B51" s="7" t="s">
        <v>28</v>
      </c>
      <c r="C51" s="1">
        <f>[2]ATLAS!O47</f>
        <v>1.0572609899771308</v>
      </c>
      <c r="D51" s="20">
        <f t="shared" si="0"/>
        <v>2.3831087077554364E-4</v>
      </c>
    </row>
    <row r="52" spans="2:4">
      <c r="B52" s="22" t="s">
        <v>50</v>
      </c>
      <c r="C52" s="9">
        <f>[2]KAVA!$J$4</f>
        <v>2.0040035570175374</v>
      </c>
      <c r="D52" s="20">
        <f t="shared" si="0"/>
        <v>4.5171044542224756E-4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3.8246408803101315E-4</v>
      </c>
    </row>
    <row r="54" spans="2:4">
      <c r="B54" s="22" t="s">
        <v>63</v>
      </c>
      <c r="C54" s="10">
        <f>[2]MEME!$J$4</f>
        <v>1.5193772242343271</v>
      </c>
      <c r="D54" s="20">
        <f t="shared" si="0"/>
        <v>3.4247372481949136E-4</v>
      </c>
    </row>
    <row r="55" spans="2:4">
      <c r="B55" s="22" t="s">
        <v>43</v>
      </c>
      <c r="C55" s="9">
        <f>[2]TRX!$J$4</f>
        <v>1.0218111565251797</v>
      </c>
      <c r="D55" s="20">
        <f t="shared" si="0"/>
        <v>2.3032033602691436E-4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2024-01-22T17:50:55Z</dcterms:modified>
</cp:coreProperties>
</file>