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C39" i="1"/>
  <c r="C46"/>
  <c r="C29"/>
  <c r="H2"/>
  <c r="C14" l="1"/>
  <c r="T2"/>
  <c r="C23" i="2" l="1"/>
  <c r="C21" i="1" l="1"/>
  <c r="C4"/>
  <c r="C35"/>
  <c r="C30"/>
  <c r="Q2" l="1"/>
  <c r="C45" l="1"/>
  <c r="C41" l="1"/>
  <c r="C47" l="1"/>
  <c r="C43" l="1"/>
  <c r="C17" l="1"/>
  <c r="C49"/>
  <c r="C40" l="1"/>
  <c r="C22"/>
  <c r="C50"/>
  <c r="C36"/>
  <c r="C16"/>
  <c r="C23"/>
  <c r="C48" l="1"/>
  <c r="C32"/>
  <c r="C33"/>
  <c r="C42"/>
  <c r="C38"/>
  <c r="C37"/>
  <c r="C25"/>
  <c r="C28"/>
  <c r="C24"/>
  <c r="C19"/>
  <c r="C34" l="1"/>
  <c r="C15"/>
  <c r="C26"/>
  <c r="C31" l="1"/>
  <c r="C44" l="1"/>
  <c r="C27" l="1"/>
  <c r="C18"/>
  <c r="C20" l="1"/>
  <c r="C12" l="1"/>
  <c r="C13" l="1"/>
  <c r="C7" s="1"/>
  <c r="N8" s="1"/>
  <c r="D12" l="1"/>
  <c r="M8"/>
  <c r="D7"/>
  <c r="E7" s="1"/>
  <c r="D16"/>
  <c r="D42"/>
  <c r="D28"/>
  <c r="D33"/>
  <c r="D50"/>
  <c r="D47"/>
  <c r="D20"/>
  <c r="D36"/>
  <c r="M9"/>
  <c r="D44"/>
  <c r="D26"/>
  <c r="D40"/>
  <c r="D34"/>
  <c r="D45"/>
  <c r="D13"/>
  <c r="D31"/>
  <c r="Q3"/>
  <c r="D49"/>
  <c r="D38"/>
  <c r="D21"/>
  <c r="D18"/>
  <c r="D17"/>
  <c r="D29"/>
  <c r="D37"/>
  <c r="D15"/>
  <c r="D14"/>
  <c r="D41"/>
  <c r="D39"/>
  <c r="D32"/>
  <c r="D43"/>
  <c r="D35"/>
  <c r="D23"/>
  <c r="D22"/>
  <c r="D19"/>
  <c r="N9"/>
  <c r="D48"/>
  <c r="D46"/>
  <c r="D30"/>
  <c r="D24"/>
  <c r="D27"/>
  <c r="D25"/>
  <c r="N10" l="1"/>
  <c r="M10"/>
  <c r="N11" l="1"/>
  <c r="M11"/>
  <c r="N12" l="1"/>
  <c r="M12"/>
  <c r="M13" l="1"/>
  <c r="N13"/>
  <c r="M14" l="1"/>
  <c r="N14"/>
  <c r="N15" l="1"/>
  <c r="M15"/>
  <c r="N16" l="1"/>
  <c r="M16"/>
  <c r="M17" l="1"/>
  <c r="N17"/>
  <c r="N18" l="1"/>
  <c r="M18"/>
  <c r="M19" l="1"/>
  <c r="N19"/>
  <c r="N20" l="1"/>
  <c r="M20"/>
  <c r="N21" l="1"/>
  <c r="M21"/>
  <c r="M22" s="1"/>
  <c r="N23" l="1"/>
  <c r="M23"/>
  <c r="M24" l="1"/>
  <c r="N24"/>
  <c r="N25" l="1"/>
  <c r="M25"/>
  <c r="M26" l="1"/>
  <c r="N26"/>
  <c r="M27" l="1"/>
  <c r="N27"/>
  <c r="M28" l="1"/>
  <c r="N28"/>
  <c r="N29" l="1"/>
  <c r="M29"/>
  <c r="N30" l="1"/>
  <c r="M30"/>
  <c r="N31" l="1"/>
  <c r="M31"/>
  <c r="N32" l="1"/>
  <c r="M32"/>
  <c r="M33" l="1"/>
  <c r="N33"/>
  <c r="M34" l="1"/>
  <c r="N34"/>
  <c r="N35" l="1"/>
  <c r="M35"/>
  <c r="M36" l="1"/>
  <c r="N36"/>
  <c r="M37" l="1"/>
  <c r="N37"/>
  <c r="N38" l="1"/>
  <c r="M38"/>
  <c r="N39" l="1"/>
  <c r="M39"/>
</calcChain>
</file>

<file path=xl/sharedStrings.xml><?xml version="1.0" encoding="utf-8"?>
<sst xmlns="http://schemas.openxmlformats.org/spreadsheetml/2006/main" count="92" uniqueCount="59">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</sst>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USDT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887.50423933075774</c:v>
                </c:pt>
                <c:pt idx="1">
                  <c:v>814.73817205272746</c:v>
                </c:pt>
                <c:pt idx="2">
                  <c:v>280.37</c:v>
                </c:pt>
                <c:pt idx="3">
                  <c:v>761.79636229956589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887.50423933075774</v>
          </cell>
        </row>
      </sheetData>
      <sheetData sheetId="1">
        <row r="4">
          <cell r="J4">
            <v>814.73817205272746</v>
          </cell>
        </row>
      </sheetData>
      <sheetData sheetId="2">
        <row r="2">
          <cell r="Y2">
            <v>86.19</v>
          </cell>
        </row>
      </sheetData>
      <sheetData sheetId="3">
        <row r="4">
          <cell r="J4">
            <v>1.2478245498650504</v>
          </cell>
        </row>
      </sheetData>
      <sheetData sheetId="4">
        <row r="46">
          <cell r="M46">
            <v>76.27000000000001</v>
          </cell>
          <cell r="O46">
            <v>0.43128717933205607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26.517500261164709</v>
          </cell>
        </row>
      </sheetData>
      <sheetData sheetId="8">
        <row r="4">
          <cell r="J4">
            <v>11.61167487355185</v>
          </cell>
        </row>
      </sheetData>
      <sheetData sheetId="9">
        <row r="4">
          <cell r="J4">
            <v>21.894350346605773</v>
          </cell>
        </row>
      </sheetData>
      <sheetData sheetId="10">
        <row r="4">
          <cell r="J4">
            <v>13.948093070479164</v>
          </cell>
        </row>
      </sheetData>
      <sheetData sheetId="11">
        <row r="4">
          <cell r="J4">
            <v>27.203797044983954</v>
          </cell>
        </row>
      </sheetData>
      <sheetData sheetId="12">
        <row r="4">
          <cell r="J4">
            <v>3.4245781207131363</v>
          </cell>
        </row>
      </sheetData>
      <sheetData sheetId="13">
        <row r="4">
          <cell r="J4">
            <v>105.867216443583</v>
          </cell>
        </row>
      </sheetData>
      <sheetData sheetId="14">
        <row r="4">
          <cell r="J4">
            <v>4.9163096758259597</v>
          </cell>
        </row>
      </sheetData>
      <sheetData sheetId="15">
        <row r="4">
          <cell r="J4">
            <v>20.585949945812008</v>
          </cell>
        </row>
      </sheetData>
      <sheetData sheetId="16">
        <row r="4">
          <cell r="J4">
            <v>5.4209348265450705</v>
          </cell>
        </row>
      </sheetData>
      <sheetData sheetId="17">
        <row r="4">
          <cell r="J4">
            <v>5.2757948626347542</v>
          </cell>
        </row>
      </sheetData>
      <sheetData sheetId="18">
        <row r="4">
          <cell r="J4">
            <v>5.1954433456253968</v>
          </cell>
        </row>
      </sheetData>
      <sheetData sheetId="19">
        <row r="4">
          <cell r="J4">
            <v>4.1815244331426484</v>
          </cell>
        </row>
      </sheetData>
      <sheetData sheetId="20">
        <row r="4">
          <cell r="J4">
            <v>10.996761273194817</v>
          </cell>
        </row>
      </sheetData>
      <sheetData sheetId="21">
        <row r="4">
          <cell r="J4">
            <v>2.0305877078952381</v>
          </cell>
        </row>
      </sheetData>
      <sheetData sheetId="22">
        <row r="4">
          <cell r="J4">
            <v>37.165796024048717</v>
          </cell>
        </row>
      </sheetData>
      <sheetData sheetId="23">
        <row r="4">
          <cell r="J4">
            <v>32.14637217078004</v>
          </cell>
        </row>
      </sheetData>
      <sheetData sheetId="24">
        <row r="4">
          <cell r="J4">
            <v>36.482022781514367</v>
          </cell>
        </row>
      </sheetData>
      <sheetData sheetId="25">
        <row r="4">
          <cell r="J4">
            <v>22.286395821968082</v>
          </cell>
        </row>
      </sheetData>
      <sheetData sheetId="26">
        <row r="4">
          <cell r="J4">
            <v>4.5362182238459718</v>
          </cell>
        </row>
      </sheetData>
      <sheetData sheetId="27">
        <row r="4">
          <cell r="J4">
            <v>105.13374891282618</v>
          </cell>
        </row>
      </sheetData>
      <sheetData sheetId="28">
        <row r="4">
          <cell r="J4">
            <v>0.60606569326052451</v>
          </cell>
        </row>
      </sheetData>
      <sheetData sheetId="29">
        <row r="4">
          <cell r="J4">
            <v>4.7938104339665042</v>
          </cell>
        </row>
      </sheetData>
      <sheetData sheetId="30">
        <row r="4">
          <cell r="J4">
            <v>20.13198239457622</v>
          </cell>
        </row>
      </sheetData>
      <sheetData sheetId="31">
        <row r="4">
          <cell r="J4">
            <v>3.6411390442143974</v>
          </cell>
        </row>
      </sheetData>
      <sheetData sheetId="32">
        <row r="4">
          <cell r="J4">
            <v>2.4256726406455891</v>
          </cell>
        </row>
      </sheetData>
      <sheetData sheetId="33">
        <row r="4">
          <cell r="J4">
            <v>2.5392777434170823</v>
          </cell>
        </row>
      </sheetData>
      <sheetData sheetId="34">
        <row r="8">
          <cell r="F8" t="str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I32" sqref="I3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265+15.37</f>
        <v>280.37</v>
      </c>
      <c r="J2" t="s">
        <v>6</v>
      </c>
      <c r="K2" s="9">
        <v>17.36</v>
      </c>
      <c r="M2" t="s">
        <v>7</v>
      </c>
      <c r="N2" s="9">
        <v>39.26</v>
      </c>
      <c r="P2" t="s">
        <v>8</v>
      </c>
      <c r="Q2" s="10">
        <f>N2+K2+H2</f>
        <v>336.99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0.12159438415177906</v>
      </c>
    </row>
    <row r="4" spans="2:20">
      <c r="B4" t="s">
        <v>30</v>
      </c>
      <c r="C4" s="19">
        <f>Investissement!C23</f>
        <v>2279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2771.4273348295046</v>
      </c>
      <c r="D7" s="20">
        <f>(C7*[1]Feuil1!$K$2-C4)/C4</f>
        <v>0.11878593595574569</v>
      </c>
      <c r="E7" s="32">
        <f>C7-C7/(1+D7)</f>
        <v>294.25342178602659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887.50423933075774</v>
      </c>
    </row>
    <row r="9" spans="2:20">
      <c r="M9" s="17" t="str">
        <f>IF(C13&gt;C7*[2]Params!F8,B13,"Others")</f>
        <v>BTC</v>
      </c>
      <c r="N9" s="18">
        <f>IF(C13&gt;C7*0.1,C13,C7)</f>
        <v>814.73817205272746</v>
      </c>
    </row>
    <row r="10" spans="2:20">
      <c r="M10" s="17" t="str">
        <f>IF(OR(M9="",M9="Others"),"",IF(C14&gt;C7*[2]Params!F8,B14,"Others"))</f>
        <v>USDT</v>
      </c>
      <c r="N10" s="18">
        <f>IF(OR(M9="",M9="Others"),"",IF(C14&gt;$C$7*[2]Params!F8,C14,SUM(C14:C39)))</f>
        <v>280.37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761.79636229956589</v>
      </c>
    </row>
    <row r="12" spans="2:20">
      <c r="B12" s="7" t="s">
        <v>19</v>
      </c>
      <c r="C12" s="1">
        <f>[2]ETH!J4</f>
        <v>887.50423933075774</v>
      </c>
      <c r="D12" s="30">
        <f>C12/$C$7</f>
        <v>0.32023363130513255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814.73817205272746</v>
      </c>
      <c r="D13" s="30">
        <f t="shared" ref="D13:D50" si="0">C13/$C$7</f>
        <v>0.29397782211845341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5</v>
      </c>
      <c r="C14" s="1">
        <f>H$2</f>
        <v>280.37</v>
      </c>
      <c r="D14" s="30">
        <f t="shared" si="0"/>
        <v>0.10116447812882963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105.13374891282618</v>
      </c>
      <c r="D15" s="30">
        <f t="shared" si="0"/>
        <v>3.7934874781515387E-2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105.867216443583</v>
      </c>
      <c r="D16" s="30">
        <f t="shared" si="0"/>
        <v>3.8199528132349843E-2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76.27000000000001</v>
      </c>
      <c r="D17" s="30">
        <f t="shared" si="0"/>
        <v>2.7520115372136236E-2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86.19</v>
      </c>
      <c r="D18" s="30">
        <f>C18/$C$7</f>
        <v>3.1099498412539946E-2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49</v>
      </c>
      <c r="C19" s="1">
        <f>[2]LUNC!J4</f>
        <v>37.165796024048717</v>
      </c>
      <c r="D19" s="30">
        <f>C19/$C$7</f>
        <v>1.3410344755199984E-2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57</v>
      </c>
      <c r="C20" s="9">
        <f>[2]MINA!$J$4</f>
        <v>36.482022781514367</v>
      </c>
      <c r="D20" s="30">
        <f t="shared" si="0"/>
        <v>1.3163622341106303E-2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7</v>
      </c>
      <c r="C21" s="1">
        <f>$N$2</f>
        <v>39.26</v>
      </c>
      <c r="D21" s="30">
        <f t="shared" si="0"/>
        <v>1.4165985702242933E-2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32</v>
      </c>
      <c r="C22" s="9">
        <f>[2]MATIC!$J$4</f>
        <v>32.14637217078004</v>
      </c>
      <c r="D22" s="30">
        <f t="shared" si="0"/>
        <v>1.1599211628890733E-2</v>
      </c>
      <c r="M22" s="17" t="str">
        <f>IF(OR(M21="",M21="Others"),"",IF(C26&gt;C7*[2]Params!F8,B26,"Others"))</f>
        <v/>
      </c>
      <c r="N22" s="18"/>
    </row>
    <row r="23" spans="2:17">
      <c r="B23" s="22" t="s">
        <v>47</v>
      </c>
      <c r="C23" s="9">
        <f>[2]AVAX!$J$4</f>
        <v>27.203797044983954</v>
      </c>
      <c r="D23" s="30">
        <f t="shared" si="0"/>
        <v>9.8158074372379327E-3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45</v>
      </c>
      <c r="C24" s="9">
        <f>[2]ADA!$J$4</f>
        <v>26.517500261164709</v>
      </c>
      <c r="D24" s="30">
        <f t="shared" si="0"/>
        <v>9.5681744666042418E-3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22.286395821968082</v>
      </c>
      <c r="D25" s="30">
        <f t="shared" si="0"/>
        <v>8.0414866166206439E-3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20.585949945812008</v>
      </c>
      <c r="D26" s="30">
        <f t="shared" si="0"/>
        <v>7.4279233978467038E-3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20.13198239457622</v>
      </c>
      <c r="D27" s="30">
        <f t="shared" si="0"/>
        <v>7.2641206000859191E-3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21.894350346605773</v>
      </c>
      <c r="D28" s="30">
        <f t="shared" si="0"/>
        <v>7.900026845896968E-3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22</v>
      </c>
      <c r="C29" s="1">
        <f>-[2]BIGTIME!$C$4</f>
        <v>20</v>
      </c>
      <c r="D29" s="30">
        <f t="shared" si="0"/>
        <v>7.216498065330073E-3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6</v>
      </c>
      <c r="C30" s="1">
        <f>$K$2</f>
        <v>17.36</v>
      </c>
      <c r="D30" s="30">
        <f t="shared" si="0"/>
        <v>6.2639203207065031E-3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13.948093070479164</v>
      </c>
      <c r="D31" s="30">
        <f t="shared" si="0"/>
        <v>5.0328193329078341E-3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10.996761273194817</v>
      </c>
      <c r="D32" s="30">
        <f t="shared" si="0"/>
        <v>3.967905322645353E-3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11.61167487355185</v>
      </c>
      <c r="D33" s="30">
        <f t="shared" si="0"/>
        <v>4.1897814630114374E-3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51</v>
      </c>
      <c r="C34" s="9">
        <f>[2]DOGE!$J$4</f>
        <v>4.9163096758259597</v>
      </c>
      <c r="D34" s="30">
        <f t="shared" si="0"/>
        <v>1.7739269632080779E-3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7" t="s">
        <v>1</v>
      </c>
      <c r="C35" s="1">
        <f>$T$2</f>
        <v>5.4</v>
      </c>
      <c r="D35" s="30">
        <f t="shared" si="0"/>
        <v>1.9484544776391197E-3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33</v>
      </c>
      <c r="C36" s="1">
        <f>[2]EGLD!$J$4</f>
        <v>5.4209348265450705</v>
      </c>
      <c r="D36" s="30">
        <f t="shared" si="0"/>
        <v>1.9560082844021459E-3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52</v>
      </c>
      <c r="C37" s="9">
        <f>[2]LDO!$J$4</f>
        <v>5.1954433456253968</v>
      </c>
      <c r="D37" s="30">
        <f t="shared" si="0"/>
        <v>1.8746453426118838E-3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53</v>
      </c>
      <c r="C38" s="9">
        <f>[2]ICP!$J$4</f>
        <v>5.2757948626347542</v>
      </c>
      <c r="D38" s="30">
        <f t="shared" si="0"/>
        <v>1.9036381709641021E-3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56</v>
      </c>
      <c r="C39" s="9">
        <f>[2]SHIB!$J$4</f>
        <v>4.5362182238459718</v>
      </c>
      <c r="D39" s="30">
        <f t="shared" si="0"/>
        <v>1.6367805018149737E-3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55</v>
      </c>
      <c r="C40" s="9">
        <f>[2]UNI!$J$4</f>
        <v>4.7938104339665042</v>
      </c>
      <c r="D40" s="30">
        <f t="shared" si="0"/>
        <v>1.7297261861139196E-3</v>
      </c>
    </row>
    <row r="41" spans="2:14">
      <c r="B41" s="22" t="s">
        <v>37</v>
      </c>
      <c r="C41" s="9">
        <f>[2]GRT!$J$4</f>
        <v>3.6411390442143974</v>
      </c>
      <c r="D41" s="30">
        <f t="shared" si="0"/>
        <v>1.3138136434085494E-3</v>
      </c>
    </row>
    <row r="42" spans="2:14">
      <c r="B42" s="22" t="s">
        <v>54</v>
      </c>
      <c r="C42" s="9">
        <f>[2]LINK!$J$4</f>
        <v>4.1815244331426484</v>
      </c>
      <c r="D42" s="30">
        <f t="shared" si="0"/>
        <v>1.5087981490952175E-3</v>
      </c>
    </row>
    <row r="43" spans="2:14">
      <c r="B43" s="22" t="s">
        <v>36</v>
      </c>
      <c r="C43" s="9">
        <f>[2]AMP!$J$4</f>
        <v>3.4245781207131363</v>
      </c>
      <c r="D43" s="30">
        <f t="shared" si="0"/>
        <v>1.2356730691349023E-3</v>
      </c>
    </row>
    <row r="44" spans="2:14">
      <c r="B44" s="22" t="s">
        <v>50</v>
      </c>
      <c r="C44" s="9">
        <f>[2]KAVA!$J$4</f>
        <v>2.4256726406455891</v>
      </c>
      <c r="D44" s="30">
        <f t="shared" si="0"/>
        <v>8.7524309591714916E-4</v>
      </c>
    </row>
    <row r="45" spans="2:14">
      <c r="B45" s="22" t="s">
        <v>40</v>
      </c>
      <c r="C45" s="9">
        <f>[2]SHPING!$J$4</f>
        <v>2.5392777434170823</v>
      </c>
      <c r="D45" s="30">
        <f t="shared" si="0"/>
        <v>9.1623464613525439E-4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6.1224538658322244E-4</v>
      </c>
    </row>
    <row r="47" spans="2:14">
      <c r="B47" s="7" t="s">
        <v>25</v>
      </c>
      <c r="C47" s="1">
        <f>[2]POLIS!J4</f>
        <v>1.2478245498650504</v>
      </c>
      <c r="D47" s="30">
        <f t="shared" si="0"/>
        <v>4.5024617249862526E-4</v>
      </c>
    </row>
    <row r="48" spans="2:14">
      <c r="B48" s="22" t="s">
        <v>43</v>
      </c>
      <c r="C48" s="9">
        <f>[2]TRX!$J$4</f>
        <v>0.60606569326052451</v>
      </c>
      <c r="D48" s="30">
        <f t="shared" si="0"/>
        <v>2.1868359514387521E-4</v>
      </c>
    </row>
    <row r="49" spans="2:4">
      <c r="B49" s="7" t="s">
        <v>28</v>
      </c>
      <c r="C49" s="1">
        <f>[2]ATLAS!O46</f>
        <v>0.43128717933205607</v>
      </c>
      <c r="D49" s="30">
        <f t="shared" si="0"/>
        <v>1.5561915476257235E-4</v>
      </c>
    </row>
    <row r="50" spans="2:4">
      <c r="B50" s="22" t="s">
        <v>23</v>
      </c>
      <c r="C50" s="9">
        <f>[2]LUNA!J4</f>
        <v>2.0305877078952381</v>
      </c>
      <c r="D50" s="30">
        <f t="shared" si="0"/>
        <v>7.3268661327545068E-4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3"/>
  <sheetViews>
    <sheetView workbookViewId="0">
      <selection activeCell="C23" sqref="C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5"/>
      <c r="C22" s="16"/>
      <c r="D22" s="29"/>
      <c r="E22" s="25"/>
    </row>
    <row r="23" spans="2:5">
      <c r="B23" t="s">
        <v>8</v>
      </c>
      <c r="C23" s="19">
        <f>SUM(C4:C22)</f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2023-04-27T22:30:47Z</dcterms:modified>
</cp:coreProperties>
</file>