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9"/>
  <c r="Q2" l="1"/>
  <c r="C44" l="1"/>
  <c r="C43" l="1"/>
  <c r="C46" l="1"/>
  <c r="C37"/>
  <c r="C45"/>
  <c r="C27"/>
  <c r="C17"/>
  <c r="C16" l="1"/>
  <c r="C50" l="1"/>
  <c r="C40" l="1"/>
  <c r="C30" l="1"/>
  <c r="C47"/>
  <c r="C31"/>
  <c r="C41"/>
  <c r="C32"/>
  <c r="C49" l="1"/>
  <c r="C42"/>
  <c r="C39"/>
  <c r="C24"/>
  <c r="C25"/>
  <c r="C33" l="1"/>
  <c r="C23"/>
  <c r="C20"/>
  <c r="C15"/>
  <c r="C19"/>
  <c r="C34" l="1"/>
  <c r="C35"/>
  <c r="C36"/>
  <c r="C28"/>
  <c r="C12"/>
  <c r="C21"/>
  <c r="C13" l="1"/>
  <c r="C14" l="1"/>
  <c r="C22" l="1"/>
  <c r="C48" l="1"/>
  <c r="C7" l="1"/>
  <c r="D35" l="1"/>
  <c r="D46"/>
  <c r="M8"/>
  <c r="D39"/>
  <c r="D31"/>
  <c r="D29"/>
  <c r="D44"/>
  <c r="D36"/>
  <c r="D43"/>
  <c r="N8"/>
  <c r="D38"/>
  <c r="D12"/>
  <c r="D27"/>
  <c r="D30"/>
  <c r="D20"/>
  <c r="D15"/>
  <c r="M9"/>
  <c r="D19"/>
  <c r="D32"/>
  <c r="D33"/>
  <c r="D47"/>
  <c r="D41"/>
  <c r="D7"/>
  <c r="E7" s="1"/>
  <c r="D21"/>
  <c r="D16"/>
  <c r="N9"/>
  <c r="D26"/>
  <c r="D34"/>
  <c r="D17"/>
  <c r="D25"/>
  <c r="D42"/>
  <c r="D40"/>
  <c r="D37"/>
  <c r="D49"/>
  <c r="D14"/>
  <c r="D18"/>
  <c r="D28"/>
  <c r="Q3"/>
  <c r="D22"/>
  <c r="D13"/>
  <c r="D24"/>
  <c r="D45"/>
  <c r="D50"/>
  <c r="D23"/>
  <c r="D48"/>
  <c r="M10" l="1"/>
  <c r="N10"/>
  <c r="M11" l="1"/>
  <c r="N11"/>
  <c r="M12" l="1"/>
  <c r="N12"/>
  <c r="M13" l="1"/>
  <c r="N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<sst xmlns="http://schemas.openxmlformats.org/spreadsheetml/2006/main" count="97" uniqueCount="60">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</sst>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937.82571162058434</c:v>
                </c:pt>
                <c:pt idx="1">
                  <c:v>841.44839518493029</c:v>
                </c:pt>
                <c:pt idx="2">
                  <c:v>184.71576054323313</c:v>
                </c:pt>
                <c:pt idx="3">
                  <c:v>704.32151256079555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937.82571162058434</v>
          </cell>
        </row>
      </sheetData>
      <sheetData sheetId="1">
        <row r="4">
          <cell r="J4">
            <v>841.44839518493029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0.60426581416875869</v>
          </cell>
        </row>
      </sheetData>
      <sheetData sheetId="4">
        <row r="46">
          <cell r="M46">
            <v>79.390000000000015</v>
          </cell>
          <cell r="O46">
            <v>0.84233769391398816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30.445732004124938</v>
          </cell>
        </row>
      </sheetData>
      <sheetData sheetId="8">
        <row r="4">
          <cell r="J4">
            <v>6.8337468187615045</v>
          </cell>
        </row>
      </sheetData>
      <sheetData sheetId="9">
        <row r="4">
          <cell r="J4">
            <v>16.632197224477029</v>
          </cell>
        </row>
      </sheetData>
      <sheetData sheetId="10">
        <row r="4">
          <cell r="J4">
            <v>10.652821249186092</v>
          </cell>
        </row>
      </sheetData>
      <sheetData sheetId="11">
        <row r="4">
          <cell r="J4">
            <v>34.245756994985229</v>
          </cell>
        </row>
      </sheetData>
      <sheetData sheetId="12">
        <row r="4">
          <cell r="J4">
            <v>2.1458001822082897</v>
          </cell>
        </row>
      </sheetData>
      <sheetData sheetId="13">
        <row r="4">
          <cell r="J4">
            <v>143.38244808628212</v>
          </cell>
        </row>
      </sheetData>
      <sheetData sheetId="14">
        <row r="4">
          <cell r="J4">
            <v>4.6950989903534719</v>
          </cell>
        </row>
      </sheetData>
      <sheetData sheetId="15">
        <row r="4">
          <cell r="J4">
            <v>30.235762712708112</v>
          </cell>
        </row>
      </sheetData>
      <sheetData sheetId="16">
        <row r="4">
          <cell r="J4">
            <v>3.9028611517935876</v>
          </cell>
        </row>
      </sheetData>
      <sheetData sheetId="17">
        <row r="4">
          <cell r="J4">
            <v>7.0837846943504088</v>
          </cell>
        </row>
      </sheetData>
      <sheetData sheetId="18">
        <row r="4">
          <cell r="J4">
            <v>8.3657350455797204</v>
          </cell>
        </row>
      </sheetData>
      <sheetData sheetId="19">
        <row r="4">
          <cell r="J4">
            <v>9.1582887841382323</v>
          </cell>
        </row>
      </sheetData>
      <sheetData sheetId="20">
        <row r="4">
          <cell r="J4">
            <v>11.633281816069569</v>
          </cell>
        </row>
      </sheetData>
      <sheetData sheetId="21">
        <row r="4">
          <cell r="J4">
            <v>1.2772749225560454</v>
          </cell>
        </row>
      </sheetData>
      <sheetData sheetId="22">
        <row r="4">
          <cell r="J4">
            <v>27.002409883288944</v>
          </cell>
        </row>
      </sheetData>
      <sheetData sheetId="23">
        <row r="4">
          <cell r="J4">
            <v>32.806985920270186</v>
          </cell>
        </row>
      </sheetData>
      <sheetData sheetId="24">
        <row r="4">
          <cell r="J4">
            <v>23.706098435824899</v>
          </cell>
        </row>
      </sheetData>
      <sheetData sheetId="25">
        <row r="4">
          <cell r="J4">
            <v>27.692761743660146</v>
          </cell>
        </row>
      </sheetData>
      <sheetData sheetId="26">
        <row r="4">
          <cell r="J4">
            <v>3.646890066377781</v>
          </cell>
        </row>
      </sheetData>
      <sheetData sheetId="27">
        <row r="4">
          <cell r="J4">
            <v>184.71576054323313</v>
          </cell>
        </row>
      </sheetData>
      <sheetData sheetId="28">
        <row r="4">
          <cell r="J4">
            <v>0.72370652051637163</v>
          </cell>
        </row>
      </sheetData>
      <sheetData sheetId="29">
        <row r="4">
          <cell r="J4">
            <v>10.856145404409665</v>
          </cell>
        </row>
      </sheetData>
      <sheetData sheetId="30">
        <row r="4">
          <cell r="J4">
            <v>14.9457900856587</v>
          </cell>
        </row>
      </sheetData>
      <sheetData sheetId="31">
        <row r="4">
          <cell r="J4">
            <v>4.4457381202667001</v>
          </cell>
        </row>
      </sheetData>
      <sheetData sheetId="32">
        <row r="4">
          <cell r="J4">
            <v>2.5145055650697947</v>
          </cell>
        </row>
      </sheetData>
      <sheetData sheetId="33">
        <row r="4">
          <cell r="J4">
            <v>1.6189029308349088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B21" sqref="B21:D21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16.47</v>
      </c>
      <c r="M2" t="s">
        <v>7</v>
      </c>
      <c r="N2" s="9">
        <f>23.34</f>
        <v>23.34</v>
      </c>
      <c r="P2" t="s">
        <v>8</v>
      </c>
      <c r="Q2" s="10">
        <f>N2+K2+H2</f>
        <v>77.34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2.8732446004722641E-2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2691.7304564772498</v>
      </c>
      <c r="D7" s="20">
        <f>(C7*[1]Feuil1!$K$2-C4)/C4</f>
        <v>2.3172395736966424E-2</v>
      </c>
      <c r="E7" s="31">
        <f>C7-C7/(1+D7)</f>
        <v>60.961225708019356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937.82571162058434</v>
      </c>
    </row>
    <row r="9" spans="2:20">
      <c r="M9" s="17" t="str">
        <f>IF(C13&gt;C7*[2]Params!F8,B13,"Others")</f>
        <v>BTC</v>
      </c>
      <c r="N9" s="18">
        <f>IF(C13&gt;C7*0.1,C13,C7)</f>
        <v>841.44839518493029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184.71576054323313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704.32151256079555</v>
      </c>
    </row>
    <row r="12" spans="2:20">
      <c r="B12" s="7" t="s">
        <v>19</v>
      </c>
      <c r="C12" s="1">
        <f>[2]ETH!J4</f>
        <v>937.82571162058434</v>
      </c>
      <c r="D12" s="20">
        <f>C12/$C$7</f>
        <v>0.34840996406748154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841.44839518493029</v>
      </c>
      <c r="D13" s="20">
        <f t="shared" ref="D13:D50" si="0">C13/$C$7</f>
        <v>0.31260499845373063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184.71576054323313</v>
      </c>
      <c r="D14" s="20">
        <f t="shared" si="0"/>
        <v>6.8623424050035201E-2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143.38244808628212</v>
      </c>
      <c r="D15" s="20">
        <f t="shared" si="0"/>
        <v>5.3267758568193019E-2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2.9494037862877305E-2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2.5689793654338901E-2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1.3942703627582631E-2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34.245756994985229</v>
      </c>
      <c r="D19" s="20">
        <f>C19/$C$7</f>
        <v>1.2722580343279877E-2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32.806985920270186</v>
      </c>
      <c r="D20" s="20">
        <f t="shared" si="0"/>
        <v>1.2188065057303582E-2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42</v>
      </c>
      <c r="C21" s="1">
        <f>[2]DOT!$J$4</f>
        <v>30.235762712708112</v>
      </c>
      <c r="D21" s="20">
        <f t="shared" si="0"/>
        <v>1.1232834491265735E-2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30.445732004124938</v>
      </c>
      <c r="D22" s="20">
        <f t="shared" si="0"/>
        <v>1.1310839809707471E-2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27.692761743660146</v>
      </c>
      <c r="D23" s="20">
        <f t="shared" si="0"/>
        <v>1.0288088718921177E-2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7" t="s">
        <v>49</v>
      </c>
      <c r="C24" s="1">
        <f>[2]LUNC!J4</f>
        <v>27.002409883288944</v>
      </c>
      <c r="D24" s="20">
        <f t="shared" si="0"/>
        <v>1.0031617325691602E-2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23.706098435824899</v>
      </c>
      <c r="D25" s="20">
        <f t="shared" si="0"/>
        <v>8.8070105157742259E-3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8.6710019362584226E-3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8.4208530657751031E-3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16.632197224477029</v>
      </c>
      <c r="D28" s="20">
        <f t="shared" si="0"/>
        <v>6.1789980436020679E-3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16.47</v>
      </c>
      <c r="D29" s="20">
        <f t="shared" si="0"/>
        <v>6.1187404408815857E-3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14.9457900856587</v>
      </c>
      <c r="D30" s="20">
        <f t="shared" si="0"/>
        <v>5.5524839233786856E-3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11.633281816069569</v>
      </c>
      <c r="D31" s="20">
        <f t="shared" si="0"/>
        <v>4.3218598608474349E-3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10.652821249186092</v>
      </c>
      <c r="D32" s="20">
        <f t="shared" si="0"/>
        <v>3.9576106974424791E-3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10.856145404409665</v>
      </c>
      <c r="D33" s="20">
        <f t="shared" si="0"/>
        <v>4.0331472931422092E-3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9.1582887841382323</v>
      </c>
      <c r="D34" s="20">
        <f t="shared" si="0"/>
        <v>3.4023795964043019E-3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8.3657350455797204</v>
      </c>
      <c r="D35" s="20">
        <f t="shared" si="0"/>
        <v>3.1079393649720093E-3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7.0837846943504088</v>
      </c>
      <c r="D36" s="20">
        <f t="shared" si="0"/>
        <v>2.6316842673843261E-3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6.8337468187615045</v>
      </c>
      <c r="D37" s="20">
        <f t="shared" si="0"/>
        <v>2.5387931404190589E-3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2.0061444068464216E-3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4.6950989903534719</v>
      </c>
      <c r="D39" s="20">
        <f t="shared" si="0"/>
        <v>1.7442678850162776E-3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4.4457381202667001</v>
      </c>
      <c r="D40" s="20">
        <f t="shared" si="0"/>
        <v>1.6516282711624007E-3</v>
      </c>
    </row>
    <row r="41" spans="2:14">
      <c r="B41" s="22" t="s">
        <v>33</v>
      </c>
      <c r="C41" s="1">
        <f>[2]EGLD!$J$4</f>
        <v>3.9028611517935876</v>
      </c>
      <c r="D41" s="20">
        <f t="shared" si="0"/>
        <v>1.4499450130312757E-3</v>
      </c>
    </row>
    <row r="42" spans="2:14">
      <c r="B42" s="22" t="s">
        <v>56</v>
      </c>
      <c r="C42" s="9">
        <f>[2]SHIB!$J$4</f>
        <v>3.646890066377781</v>
      </c>
      <c r="D42" s="20">
        <f t="shared" si="0"/>
        <v>1.3548496498236224E-3</v>
      </c>
    </row>
    <row r="43" spans="2:14">
      <c r="B43" s="22" t="s">
        <v>50</v>
      </c>
      <c r="C43" s="9">
        <f>[2]KAVA!$J$4</f>
        <v>2.5145055650697947</v>
      </c>
      <c r="D43" s="20">
        <f t="shared" si="0"/>
        <v>9.341594954349943E-4</v>
      </c>
    </row>
    <row r="44" spans="2:14">
      <c r="B44" s="22" t="s">
        <v>36</v>
      </c>
      <c r="C44" s="9">
        <f>[2]AMP!$J$4</f>
        <v>2.1458001822082897</v>
      </c>
      <c r="D44" s="20">
        <f t="shared" si="0"/>
        <v>7.9718241365688751E-4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6.3037277596533412E-4</v>
      </c>
    </row>
    <row r="46" spans="2:14">
      <c r="B46" s="22" t="s">
        <v>40</v>
      </c>
      <c r="C46" s="9">
        <f>[2]SHPING!$J$4</f>
        <v>1.6189029308349088</v>
      </c>
      <c r="D46" s="20">
        <f t="shared" si="0"/>
        <v>6.0143575183735766E-4</v>
      </c>
    </row>
    <row r="47" spans="2:14">
      <c r="B47" s="22" t="s">
        <v>23</v>
      </c>
      <c r="C47" s="9">
        <f>[2]LUNA!J4</f>
        <v>1.2772749225560454</v>
      </c>
      <c r="D47" s="20">
        <f t="shared" si="0"/>
        <v>4.7451813738722345E-4</v>
      </c>
    </row>
    <row r="48" spans="2:14">
      <c r="B48" s="7" t="s">
        <v>28</v>
      </c>
      <c r="C48" s="1">
        <f>[2]ATLAS!O46</f>
        <v>0.84233769391398816</v>
      </c>
      <c r="D48" s="20">
        <f t="shared" si="0"/>
        <v>3.1293538024471486E-4</v>
      </c>
    </row>
    <row r="49" spans="2:4">
      <c r="B49" s="22" t="s">
        <v>43</v>
      </c>
      <c r="C49" s="9">
        <f>[2]TRX!$J$4</f>
        <v>0.72370652051637163</v>
      </c>
      <c r="D49" s="20">
        <f t="shared" si="0"/>
        <v>2.6886292376522298E-4</v>
      </c>
    </row>
    <row r="50" spans="2:4">
      <c r="B50" s="7" t="s">
        <v>25</v>
      </c>
      <c r="C50" s="1">
        <f>[2]POLIS!J4</f>
        <v>0.60426581416875869</v>
      </c>
      <c r="D50" s="20">
        <f t="shared" si="0"/>
        <v>2.244897191376212E-4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2023-08-01T07:30:46Z</dcterms:modified>
</cp:coreProperties>
</file>