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28" l="1"/>
  <c r="C25"/>
  <c r="C23" l="1"/>
  <c r="C34" l="1"/>
  <c r="C27" l="1"/>
  <c r="C29" l="1"/>
  <c r="C33" l="1"/>
  <c r="C15" l="1"/>
  <c r="C17" l="1"/>
  <c r="C49" l="1"/>
  <c r="C31" l="1"/>
  <c r="C24" l="1"/>
  <c r="C45" l="1"/>
  <c r="C26"/>
  <c r="C43" l="1"/>
  <c r="C7" l="1"/>
  <c r="D55" l="1"/>
  <c r="D21"/>
  <c r="D49"/>
  <c r="D51"/>
  <c r="D39"/>
  <c r="D31"/>
  <c r="N9"/>
  <c r="D37"/>
  <c r="D46"/>
  <c r="D29"/>
  <c r="D16"/>
  <c r="D24"/>
  <c r="N8"/>
  <c r="D28"/>
  <c r="D44"/>
  <c r="D33"/>
  <c r="D54"/>
  <c r="Q3"/>
  <c r="D14"/>
  <c r="D13"/>
  <c r="D19"/>
  <c r="D53"/>
  <c r="D17"/>
  <c r="D15"/>
  <c r="D26"/>
  <c r="D41"/>
  <c r="D7"/>
  <c r="E7" s="1"/>
  <c r="D20"/>
  <c r="D12"/>
  <c r="D50"/>
  <c r="D52"/>
  <c r="D35"/>
  <c r="D32"/>
  <c r="M8"/>
  <c r="D18"/>
  <c r="D27"/>
  <c r="D40"/>
  <c r="M9"/>
  <c r="D47"/>
  <c r="D45"/>
  <c r="D30"/>
  <c r="D48"/>
  <c r="D42"/>
  <c r="D38"/>
  <c r="D23"/>
  <c r="D22"/>
  <c r="D34"/>
  <c r="D25"/>
  <c r="D36"/>
  <c r="D43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<sst xmlns="http://schemas.openxmlformats.org/spreadsheetml/2006/main" count="107" uniqueCount="67">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</sst>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1259.6040772165827</c:v>
                </c:pt>
                <c:pt idx="1">
                  <c:v>1256.4236804756451</c:v>
                </c:pt>
                <c:pt idx="2">
                  <c:v>550.5</c:v>
                </c:pt>
                <c:pt idx="3">
                  <c:v>260.37563480240351</c:v>
                </c:pt>
                <c:pt idx="4">
                  <c:v>230.61794998851676</c:v>
                </c:pt>
                <c:pt idx="5">
                  <c:v>803.07413193688217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1259.6040772165827</v>
          </cell>
        </row>
      </sheetData>
      <sheetData sheetId="1">
        <row r="4">
          <cell r="J4">
            <v>1256.4236804756451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2.5600276404837103</v>
          </cell>
        </row>
      </sheetData>
      <sheetData sheetId="4">
        <row r="47">
          <cell r="M47">
            <v>111.75</v>
          </cell>
          <cell r="O47">
            <v>2.1545816251728347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2.5790324243633047</v>
          </cell>
        </row>
      </sheetData>
      <sheetData sheetId="8">
        <row r="4">
          <cell r="J4">
            <v>41.012703710081553</v>
          </cell>
        </row>
      </sheetData>
      <sheetData sheetId="9">
        <row r="4">
          <cell r="J4">
            <v>10.23269420706187</v>
          </cell>
        </row>
      </sheetData>
      <sheetData sheetId="10">
        <row r="4">
          <cell r="J4">
            <v>21.072793221838563</v>
          </cell>
        </row>
      </sheetData>
      <sheetData sheetId="11">
        <row r="4">
          <cell r="J4">
            <v>12.167615475482039</v>
          </cell>
        </row>
      </sheetData>
      <sheetData sheetId="12">
        <row r="4">
          <cell r="J4">
            <v>50.835612683997951</v>
          </cell>
        </row>
      </sheetData>
      <sheetData sheetId="13">
        <row r="4">
          <cell r="J4">
            <v>3.2276690170554114</v>
          </cell>
        </row>
      </sheetData>
      <sheetData sheetId="14">
        <row r="4">
          <cell r="J4">
            <v>230.61794998851676</v>
          </cell>
        </row>
      </sheetData>
      <sheetData sheetId="15">
        <row r="4">
          <cell r="J4">
            <v>5.0507733249540729</v>
          </cell>
        </row>
      </sheetData>
      <sheetData sheetId="16">
        <row r="4">
          <cell r="J4">
            <v>46.481764673091355</v>
          </cell>
        </row>
      </sheetData>
      <sheetData sheetId="17">
        <row r="4">
          <cell r="J4">
            <v>5.9550364589433373</v>
          </cell>
        </row>
      </sheetData>
      <sheetData sheetId="18">
        <row r="4">
          <cell r="J4">
            <v>4.9922466405677577</v>
          </cell>
        </row>
      </sheetData>
      <sheetData sheetId="19">
        <row r="4">
          <cell r="J4">
            <v>13.755757774797056</v>
          </cell>
        </row>
      </sheetData>
      <sheetData sheetId="20">
        <row r="4">
          <cell r="J4">
            <v>2.42882169643695</v>
          </cell>
        </row>
      </sheetData>
      <sheetData sheetId="21">
        <row r="4">
          <cell r="J4">
            <v>15.370667868966326</v>
          </cell>
        </row>
      </sheetData>
      <sheetData sheetId="22">
        <row r="4">
          <cell r="J4">
            <v>8.4492431200692995</v>
          </cell>
        </row>
      </sheetData>
      <sheetData sheetId="23">
        <row r="4">
          <cell r="J4">
            <v>10.684576491229665</v>
          </cell>
        </row>
      </sheetData>
      <sheetData sheetId="24">
        <row r="4">
          <cell r="J4">
            <v>5.2510502880322028</v>
          </cell>
        </row>
      </sheetData>
      <sheetData sheetId="25">
        <row r="4">
          <cell r="J4">
            <v>15.227291968300973</v>
          </cell>
        </row>
      </sheetData>
      <sheetData sheetId="26">
        <row r="4">
          <cell r="J4">
            <v>49.978558723751583</v>
          </cell>
        </row>
      </sheetData>
      <sheetData sheetId="27">
        <row r="4">
          <cell r="J4">
            <v>1.8046658758345995</v>
          </cell>
        </row>
      </sheetData>
      <sheetData sheetId="28">
        <row r="4">
          <cell r="J4">
            <v>28.107250787159668</v>
          </cell>
        </row>
      </sheetData>
      <sheetData sheetId="29">
        <row r="4">
          <cell r="J4">
            <v>36.403256275487777</v>
          </cell>
        </row>
      </sheetData>
      <sheetData sheetId="30">
        <row r="4">
          <cell r="J4">
            <v>2.9140368592814223</v>
          </cell>
        </row>
      </sheetData>
      <sheetData sheetId="31">
        <row r="4">
          <cell r="J4">
            <v>4.2191528869963335</v>
          </cell>
        </row>
      </sheetData>
      <sheetData sheetId="32">
        <row r="4">
          <cell r="J4">
            <v>2.707458948390276</v>
          </cell>
        </row>
      </sheetData>
      <sheetData sheetId="33">
        <row r="4">
          <cell r="J4">
            <v>260.37563480240351</v>
          </cell>
        </row>
      </sheetData>
      <sheetData sheetId="34">
        <row r="4">
          <cell r="J4">
            <v>1.0054471138706544</v>
          </cell>
        </row>
      </sheetData>
      <sheetData sheetId="35">
        <row r="4">
          <cell r="J4">
            <v>11.388304546045818</v>
          </cell>
        </row>
      </sheetData>
      <sheetData sheetId="36">
        <row r="4">
          <cell r="J4">
            <v>17.819218795426135</v>
          </cell>
        </row>
      </sheetData>
      <sheetData sheetId="37">
        <row r="4">
          <cell r="J4">
            <v>19.500404766334366</v>
          </cell>
        </row>
      </sheetData>
      <sheetData sheetId="38">
        <row r="4">
          <cell r="J4">
            <v>14.159622447377588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550.5</f>
        <v>550.5</v>
      </c>
      <c r="P2" t="s">
        <v>8</v>
      </c>
      <c r="Q2" s="10">
        <f>N2+K2+H2</f>
        <v>607.58000000000004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0.13933418120625127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4360.5954744200326</v>
      </c>
      <c r="D7" s="20">
        <f>(C7*[1]Feuil1!$K$2-C4)/C4</f>
        <v>0.52973858200548563</v>
      </c>
      <c r="E7" s="31">
        <f>C7-C7/(1+D7)</f>
        <v>1510.0460238705823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1259.6040772165827</v>
      </c>
    </row>
    <row r="9" spans="2:20">
      <c r="M9" s="17" t="str">
        <f>IF(C13&gt;C7*Params!F8,B13,"Others")</f>
        <v>BTC</v>
      </c>
      <c r="N9" s="18">
        <f>IF(C13&gt;C7*0.1,C13,C7)</f>
        <v>1256.4236804756451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550.5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260.37563480240351</v>
      </c>
    </row>
    <row r="12" spans="2:20">
      <c r="B12" s="7" t="s">
        <v>19</v>
      </c>
      <c r="C12" s="1">
        <f>[2]ETH!J4</f>
        <v>1259.6040772165827</v>
      </c>
      <c r="D12" s="20">
        <f>C12/$C$7</f>
        <v>0.28886056608681693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230.61794998851676</v>
      </c>
    </row>
    <row r="13" spans="2:20">
      <c r="B13" s="7" t="s">
        <v>4</v>
      </c>
      <c r="C13" s="1">
        <f>[2]BTC!J4</f>
        <v>1256.4236804756451</v>
      </c>
      <c r="D13" s="20">
        <f t="shared" ref="D13:D55" si="0">C13/$C$7</f>
        <v>0.28813121690512966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803.07413193688217</v>
      </c>
      <c r="Q13" s="23"/>
    </row>
    <row r="14" spans="2:20">
      <c r="B14" s="7" t="s">
        <v>59</v>
      </c>
      <c r="C14" s="1">
        <f>$N$2</f>
        <v>550.5</v>
      </c>
      <c r="D14" s="20">
        <f t="shared" si="0"/>
        <v>0.1262442258699123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260.37563480240351</v>
      </c>
      <c r="D15" s="20">
        <f t="shared" si="0"/>
        <v>5.9711027158976256E-2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230.61794998851676</v>
      </c>
      <c r="D16" s="20">
        <f t="shared" si="0"/>
        <v>5.2886802121719256E-2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2.5627233861875931E-2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2.063938297600746E-2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1.4344371168325185E-2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49.978558723751583</v>
      </c>
      <c r="D20" s="20">
        <f t="shared" si="0"/>
        <v>1.1461406823204307E-2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50.835612683997951</v>
      </c>
      <c r="D21" s="20">
        <f t="shared" si="0"/>
        <v>1.1657951988944626E-2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1.1626852409817538E-2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41.012703710081553</v>
      </c>
      <c r="D23" s="20">
        <f t="shared" si="0"/>
        <v>9.4052988750432803E-3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28.107250787159668</v>
      </c>
      <c r="D24" s="20">
        <f t="shared" si="0"/>
        <v>6.4457368155430616E-3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36.403256275487777</v>
      </c>
      <c r="D25" s="20">
        <f t="shared" si="0"/>
        <v>8.3482305315948808E-3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46.481764673091355</v>
      </c>
      <c r="D26" s="20">
        <f t="shared" si="0"/>
        <v>1.0659499360984297E-2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21.072793221838563</v>
      </c>
      <c r="D27" s="20">
        <f t="shared" si="0"/>
        <v>4.8325494408860024E-3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17.819218795426135</v>
      </c>
      <c r="D28" s="20">
        <f t="shared" si="0"/>
        <v>4.0864186783563369E-3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15.227291968300973</v>
      </c>
      <c r="D29" s="20">
        <f t="shared" si="0"/>
        <v>3.4920212291249583E-3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1.4631029265214177E-3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13.755757774797056</v>
      </c>
      <c r="D31" s="20">
        <f t="shared" si="0"/>
        <v>3.1545594759914294E-3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12.167615475482039</v>
      </c>
      <c r="D32" s="20">
        <f t="shared" si="0"/>
        <v>2.7903563967029881E-3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15.370667868966326</v>
      </c>
      <c r="D33" s="20">
        <f t="shared" si="0"/>
        <v>3.5249011193845387E-3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11.388304546045818</v>
      </c>
      <c r="D34" s="20">
        <f t="shared" si="0"/>
        <v>2.6116397663694048E-3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10.684576491229665</v>
      </c>
      <c r="D35" s="20">
        <f t="shared" si="0"/>
        <v>2.450256290432612E-3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10.23269420706187</v>
      </c>
      <c r="D36" s="20">
        <f t="shared" si="0"/>
        <v>2.3466277179546992E-3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19.500404766334366</v>
      </c>
      <c r="D37" s="20">
        <f t="shared" si="0"/>
        <v>4.4719591351059587E-3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14.159622447377588</v>
      </c>
      <c r="D38" s="20">
        <f t="shared" si="0"/>
        <v>3.2471763387455343E-3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2.407928013867537E-3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8.4492431200692995</v>
      </c>
      <c r="D40" s="20">
        <f t="shared" si="0"/>
        <v>1.9376351623611829E-3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5.0507733249540729</v>
      </c>
      <c r="D41" s="20">
        <f t="shared" si="0"/>
        <v>1.1582760553192188E-3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4.9922466405677577</v>
      </c>
      <c r="D42" s="20">
        <f t="shared" si="0"/>
        <v>1.1448543369484959E-3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5.9550364589433373</v>
      </c>
      <c r="D43" s="20">
        <f t="shared" si="0"/>
        <v>1.3656475345802097E-3</v>
      </c>
    </row>
    <row r="44" spans="2:14">
      <c r="B44" s="22" t="s">
        <v>56</v>
      </c>
      <c r="C44" s="9">
        <f>[2]SHIB!$J$4</f>
        <v>4.2191528869963335</v>
      </c>
      <c r="D44" s="20">
        <f t="shared" si="0"/>
        <v>9.6756346965605402E-4</v>
      </c>
    </row>
    <row r="45" spans="2:14">
      <c r="B45" s="22" t="s">
        <v>23</v>
      </c>
      <c r="C45" s="9">
        <f>[2]LUNA!J4</f>
        <v>5.2510502880322028</v>
      </c>
      <c r="D45" s="20">
        <f t="shared" si="0"/>
        <v>1.2042048657885658E-3</v>
      </c>
    </row>
    <row r="46" spans="2:14">
      <c r="B46" s="22" t="s">
        <v>36</v>
      </c>
      <c r="C46" s="9">
        <f>[2]AMP!$J$4</f>
        <v>3.2276690170554114</v>
      </c>
      <c r="D46" s="20">
        <f t="shared" si="0"/>
        <v>7.4018996625333552E-4</v>
      </c>
    </row>
    <row r="47" spans="2:14">
      <c r="B47" s="22" t="s">
        <v>64</v>
      </c>
      <c r="C47" s="10">
        <f>[2]ACE!$J$4</f>
        <v>2.5790324243633047</v>
      </c>
      <c r="D47" s="20">
        <f t="shared" si="0"/>
        <v>5.914404212663916E-4</v>
      </c>
    </row>
    <row r="48" spans="2:14">
      <c r="B48" s="22" t="s">
        <v>40</v>
      </c>
      <c r="C48" s="9">
        <f>[2]SHPING!$J$4</f>
        <v>2.707458948390276</v>
      </c>
      <c r="D48" s="20">
        <f t="shared" si="0"/>
        <v>6.2089202364050368E-4</v>
      </c>
    </row>
    <row r="49" spans="2:4">
      <c r="B49" s="22" t="s">
        <v>62</v>
      </c>
      <c r="C49" s="10">
        <f>[2]SEI!$J$4</f>
        <v>2.9140368592814223</v>
      </c>
      <c r="D49" s="20">
        <f t="shared" si="0"/>
        <v>6.6826580827679155E-4</v>
      </c>
    </row>
    <row r="50" spans="2:4">
      <c r="B50" s="22" t="s">
        <v>50</v>
      </c>
      <c r="C50" s="9">
        <f>[2]KAVA!$J$4</f>
        <v>2.42882169643695</v>
      </c>
      <c r="D50" s="20">
        <f t="shared" si="0"/>
        <v>5.5699312414664835E-4</v>
      </c>
    </row>
    <row r="51" spans="2:4">
      <c r="B51" s="7" t="s">
        <v>25</v>
      </c>
      <c r="C51" s="1">
        <f>[2]POLIS!J4</f>
        <v>2.5600276404837103</v>
      </c>
      <c r="D51" s="20">
        <f t="shared" si="0"/>
        <v>5.8708212112342265E-4</v>
      </c>
    </row>
    <row r="52" spans="2:4">
      <c r="B52" s="7" t="s">
        <v>28</v>
      </c>
      <c r="C52" s="1">
        <f>[2]ATLAS!O47</f>
        <v>2.1545816251728347</v>
      </c>
      <c r="D52" s="20">
        <f t="shared" si="0"/>
        <v>4.9410261461122992E-4</v>
      </c>
    </row>
    <row r="53" spans="2:4">
      <c r="B53" s="22" t="s">
        <v>63</v>
      </c>
      <c r="C53" s="10">
        <f>[2]MEME!$J$4</f>
        <v>1.8046658758345995</v>
      </c>
      <c r="D53" s="20">
        <f t="shared" si="0"/>
        <v>4.1385766838980255E-4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3.8911969935153789E-4</v>
      </c>
    </row>
    <row r="55" spans="2:4">
      <c r="B55" s="22" t="s">
        <v>43</v>
      </c>
      <c r="C55" s="9">
        <f>[2]TRX!$J$4</f>
        <v>1.0054471138706544</v>
      </c>
      <c r="D55" s="20">
        <f t="shared" si="0"/>
        <v>2.3057564494775358E-4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2024-01-04T09:17:23Z</dcterms:modified>
</cp:coreProperties>
</file>