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27" i="2"/>
  <c r="K2" i="1"/>
  <c r="T2"/>
  <c r="Q2" l="1"/>
  <c r="C20"/>
  <c r="C14" l="1"/>
  <c r="C4"/>
  <c r="C37"/>
  <c r="C23"/>
  <c r="C44" l="1"/>
  <c r="C47" l="1"/>
  <c r="C46" l="1"/>
  <c r="C49"/>
  <c r="C17"/>
  <c r="C19"/>
  <c r="C45" l="1"/>
  <c r="C35" l="1"/>
  <c r="C32" l="1"/>
  <c r="C27"/>
  <c r="C40" l="1"/>
  <c r="C50" l="1"/>
  <c r="C30" l="1"/>
  <c r="C31"/>
  <c r="C42" l="1"/>
  <c r="C41" l="1"/>
  <c r="C29" l="1"/>
  <c r="C48" l="1"/>
  <c r="C39" l="1"/>
  <c r="C43" l="1"/>
  <c r="C34" l="1"/>
  <c r="C38"/>
  <c r="C33"/>
  <c r="C36" l="1"/>
  <c r="C22" l="1"/>
  <c r="C16"/>
  <c r="C21"/>
  <c r="C28"/>
  <c r="C25" l="1"/>
  <c r="C13"/>
  <c r="C12"/>
  <c r="C15"/>
  <c r="C24" l="1"/>
  <c r="C26"/>
  <c r="C18" l="1"/>
  <c r="C7" l="1"/>
  <c r="D18" s="1"/>
  <c r="D13" l="1"/>
  <c r="M8"/>
  <c r="D45"/>
  <c r="D14"/>
  <c r="D31"/>
  <c r="D35"/>
  <c r="D28"/>
  <c r="D24"/>
  <c r="D47"/>
  <c r="D46"/>
  <c r="N8"/>
  <c r="D29"/>
  <c r="D27"/>
  <c r="D40"/>
  <c r="D26"/>
  <c r="D34"/>
  <c r="D32"/>
  <c r="D44"/>
  <c r="D23"/>
  <c r="D20"/>
  <c r="D38"/>
  <c r="M9"/>
  <c r="D39"/>
  <c r="D17"/>
  <c r="D15"/>
  <c r="D30"/>
  <c r="D50"/>
  <c r="D19"/>
  <c r="D21"/>
  <c r="D7"/>
  <c r="E7" s="1"/>
  <c r="D33"/>
  <c r="D48"/>
  <c r="D22"/>
  <c r="D41"/>
  <c r="D25"/>
  <c r="D43"/>
  <c r="D37"/>
  <c r="D42"/>
  <c r="D16"/>
  <c r="D12"/>
  <c r="Q3"/>
  <c r="D49"/>
  <c r="D36"/>
  <c r="N9"/>
  <c r="M10" l="1"/>
  <c r="N10"/>
  <c r="M11" l="1"/>
  <c r="N11"/>
  <c r="M12" l="1"/>
  <c r="N12"/>
  <c r="M13" l="1"/>
  <c r="N13"/>
  <c r="N14" l="1"/>
  <c r="M14"/>
  <c r="N15" l="1"/>
  <c r="M15"/>
  <c r="N16" l="1"/>
  <c r="M16"/>
  <c r="N17" l="1"/>
  <c r="M17"/>
  <c r="M18" l="1"/>
  <c r="N18"/>
  <c r="M19" l="1"/>
  <c r="N19"/>
  <c r="M20" l="1"/>
  <c r="N20"/>
  <c r="M21" l="1"/>
  <c r="M22" s="1"/>
  <c r="N21"/>
  <c r="M23" l="1"/>
  <c r="N23"/>
  <c r="N24" l="1"/>
  <c r="M24"/>
  <c r="M25" l="1"/>
  <c r="N25"/>
  <c r="N26" l="1"/>
  <c r="M26"/>
  <c r="M27" l="1"/>
  <c r="N27"/>
  <c r="M28" l="1"/>
  <c r="N28"/>
  <c r="M29" l="1"/>
  <c r="N29"/>
  <c r="N30" l="1"/>
  <c r="M30"/>
  <c r="M31" l="1"/>
  <c r="N31"/>
  <c r="N32" l="1"/>
  <c r="M32"/>
  <c r="N33" l="1"/>
  <c r="M33"/>
  <c r="N34" l="1"/>
  <c r="M34"/>
  <c r="M35" l="1"/>
  <c r="N35"/>
  <c r="M36" l="1"/>
  <c r="N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<sst xmlns="http://schemas.openxmlformats.org/spreadsheetml/2006/main" count="102" uniqueCount="62">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</sst>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1289.2957668267704</c:v>
                </c:pt>
                <c:pt idx="1">
                  <c:v>1250.685122331236</c:v>
                </c:pt>
                <c:pt idx="2">
                  <c:v>343.19</c:v>
                </c:pt>
                <c:pt idx="3">
                  <c:v>284.9720513925796</c:v>
                </c:pt>
                <c:pt idx="4">
                  <c:v>1032.5652176332069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1250.685122331236</v>
          </cell>
        </row>
      </sheetData>
      <sheetData sheetId="1">
        <row r="4">
          <cell r="J4">
            <v>1289.2957668267704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3.4401351623335796</v>
          </cell>
        </row>
      </sheetData>
      <sheetData sheetId="4">
        <row r="47">
          <cell r="M47">
            <v>114.85</v>
          </cell>
          <cell r="O47">
            <v>1.8122517850161941</v>
          </cell>
        </row>
      </sheetData>
      <sheetData sheetId="5">
        <row r="4">
          <cell r="C4">
            <v>-128.33333333333334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45.390859813914737</v>
          </cell>
        </row>
      </sheetData>
      <sheetData sheetId="8">
        <row r="4">
          <cell r="J4">
            <v>13.669768493682939</v>
          </cell>
        </row>
      </sheetData>
      <sheetData sheetId="9">
        <row r="4">
          <cell r="J4">
            <v>23.521188244773974</v>
          </cell>
        </row>
      </sheetData>
      <sheetData sheetId="10">
        <row r="4">
          <cell r="J4">
            <v>14.10400268965326</v>
          </cell>
        </row>
      </sheetData>
      <sheetData sheetId="11">
        <row r="4">
          <cell r="J4">
            <v>52.588237111547414</v>
          </cell>
        </row>
      </sheetData>
      <sheetData sheetId="12">
        <row r="4">
          <cell r="J4">
            <v>3.6939582354967606</v>
          </cell>
        </row>
      </sheetData>
      <sheetData sheetId="13">
        <row r="4">
          <cell r="J4">
            <v>177.88721848077603</v>
          </cell>
        </row>
      </sheetData>
      <sheetData sheetId="14">
        <row r="4">
          <cell r="J4">
            <v>6.0283493152368504</v>
          </cell>
        </row>
      </sheetData>
      <sheetData sheetId="15">
        <row r="4">
          <cell r="J4">
            <v>43.159286350580601</v>
          </cell>
        </row>
      </sheetData>
      <sheetData sheetId="16">
        <row r="4">
          <cell r="J4">
            <v>6.0579334307750434</v>
          </cell>
        </row>
      </sheetData>
      <sheetData sheetId="17">
        <row r="4">
          <cell r="J4">
            <v>11.945683763636309</v>
          </cell>
        </row>
      </sheetData>
      <sheetData sheetId="18">
        <row r="4">
          <cell r="J4">
            <v>13.214496078376644</v>
          </cell>
        </row>
      </sheetData>
      <sheetData sheetId="19">
        <row r="4">
          <cell r="J4">
            <v>8.4734838786112672</v>
          </cell>
        </row>
      </sheetData>
      <sheetData sheetId="20">
        <row r="4">
          <cell r="J4">
            <v>11.972863160060745</v>
          </cell>
        </row>
      </sheetData>
      <sheetData sheetId="21">
        <row r="4">
          <cell r="J4">
            <v>3.8446644323611063</v>
          </cell>
        </row>
      </sheetData>
      <sheetData sheetId="22">
        <row r="4">
          <cell r="J4">
            <v>22.970561329095432</v>
          </cell>
        </row>
      </sheetData>
      <sheetData sheetId="23">
        <row r="4">
          <cell r="J4">
            <v>49.674123282098741</v>
          </cell>
        </row>
      </sheetData>
      <sheetData sheetId="24">
        <row r="4">
          <cell r="J4">
            <v>42.078894683575179</v>
          </cell>
        </row>
      </sheetData>
      <sheetData sheetId="25">
        <row r="4">
          <cell r="J4">
            <v>45.234979402717265</v>
          </cell>
        </row>
      </sheetData>
      <sheetData sheetId="26">
        <row r="4">
          <cell r="J4">
            <v>4.4285759176690807</v>
          </cell>
        </row>
      </sheetData>
      <sheetData sheetId="27">
        <row r="4">
          <cell r="J4">
            <v>284.9720513925796</v>
          </cell>
        </row>
      </sheetData>
      <sheetData sheetId="28">
        <row r="4">
          <cell r="J4">
            <v>0.99043771738760544</v>
          </cell>
        </row>
      </sheetData>
      <sheetData sheetId="29">
        <row r="4">
          <cell r="J4">
            <v>13.027028341566492</v>
          </cell>
        </row>
      </sheetData>
      <sheetData sheetId="30">
        <row r="4">
          <cell r="J4">
            <v>19.581275764431396</v>
          </cell>
        </row>
      </sheetData>
      <sheetData sheetId="31">
        <row r="4">
          <cell r="J4">
            <v>4.6957405250122397</v>
          </cell>
        </row>
      </sheetData>
      <sheetData sheetId="32">
        <row r="4">
          <cell r="J4">
            <v>2.3487723276030628</v>
          </cell>
        </row>
      </sheetData>
      <sheetData sheetId="33">
        <row r="4">
          <cell r="J4">
            <v>2.5679260567243363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2" sqref="H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55</f>
        <v>55</v>
      </c>
      <c r="J2" t="s">
        <v>6</v>
      </c>
      <c r="K2" s="9">
        <f>9.93+37.53+0.82</f>
        <v>48.28</v>
      </c>
      <c r="M2" t="s">
        <v>59</v>
      </c>
      <c r="N2" s="9">
        <f>343.19</f>
        <v>343.19</v>
      </c>
      <c r="P2" t="s">
        <v>8</v>
      </c>
      <c r="Q2" s="10">
        <f>N2+K2+H2</f>
        <v>446.47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0.10539259783893787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4236.255763258634</v>
      </c>
      <c r="D7" s="20">
        <f>(C7*[1]Feuil1!$K$2-C4)/C4</f>
        <v>0.51878097911739784</v>
      </c>
      <c r="E7" s="31">
        <f>C7-C7/(1+D7)</f>
        <v>1447.0084514306773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1289.2957668267704</v>
      </c>
    </row>
    <row r="9" spans="2:20">
      <c r="M9" s="17" t="str">
        <f>IF(C13&gt;C7*[2]Params!F8,B13,"Others")</f>
        <v>ETH</v>
      </c>
      <c r="N9" s="18">
        <f>IF(C13&gt;C7*0.1,C13,C7)</f>
        <v>1250.685122331236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343.19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284.9720513925796</v>
      </c>
    </row>
    <row r="12" spans="2:20">
      <c r="B12" s="7" t="s">
        <v>4</v>
      </c>
      <c r="C12" s="1">
        <f>[2]BTC!J4</f>
        <v>1289.2957668267704</v>
      </c>
      <c r="D12" s="20">
        <f>C12/$C$7</f>
        <v>0.30434795226693578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1032.5652176332069</v>
      </c>
    </row>
    <row r="13" spans="2:20">
      <c r="B13" s="7" t="s">
        <v>19</v>
      </c>
      <c r="C13" s="1">
        <f>[2]ETH!J4</f>
        <v>1250.685122331236</v>
      </c>
      <c r="D13" s="20">
        <f t="shared" ref="D13:D50" si="0">C13/$C$7</f>
        <v>0.29523361955114291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343.19</v>
      </c>
      <c r="D14" s="20">
        <f t="shared" si="0"/>
        <v>8.1012577894024426E-2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284.9720513925796</v>
      </c>
      <c r="D15" s="20">
        <f t="shared" si="0"/>
        <v>6.7269793732513447E-2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177.88721848077603</v>
      </c>
      <c r="D16" s="20">
        <f t="shared" si="0"/>
        <v>4.199161439297535E-2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22</v>
      </c>
      <c r="C17" s="1">
        <f>-[2]BIGTIME!$C$4</f>
        <v>128.33333333333334</v>
      </c>
      <c r="D17" s="20">
        <f t="shared" si="0"/>
        <v>3.0294047504491592E-2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20</v>
      </c>
      <c r="C18" s="1">
        <f>[2]ATLAS!M47</f>
        <v>114.85</v>
      </c>
      <c r="D18" s="20">
        <f>C18/$C$7</f>
        <v>2.711120537057812E-2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21</v>
      </c>
      <c r="C19" s="1">
        <f>[2]DefiCake!$Y$2</f>
        <v>62.55</v>
      </c>
      <c r="D19" s="20">
        <f>C19/$C$7</f>
        <v>1.4765397439526875E-2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55</v>
      </c>
      <c r="D20" s="20">
        <f t="shared" si="0"/>
        <v>1.298316321621068E-2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52.588237111547414</v>
      </c>
      <c r="D21" s="20">
        <f t="shared" si="0"/>
        <v>1.2413848466763779E-2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49.674123282098741</v>
      </c>
      <c r="D22" s="20">
        <f t="shared" si="0"/>
        <v>1.1725950003521071E-2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1.1396856728702758E-2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45</v>
      </c>
      <c r="C24" s="9">
        <f>[2]ADA!$J$4</f>
        <v>45.390859813914737</v>
      </c>
      <c r="D24" s="20">
        <f t="shared" si="0"/>
        <v>1.0714853481603517E-2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45.234979402717265</v>
      </c>
      <c r="D25" s="20">
        <f t="shared" si="0"/>
        <v>1.0678056739407393E-2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42</v>
      </c>
      <c r="C26" s="1">
        <f>[2]DOT!$J$4</f>
        <v>43.159286350580601</v>
      </c>
      <c r="D26" s="20">
        <f t="shared" si="0"/>
        <v>1.0188073799722941E-2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57</v>
      </c>
      <c r="C27" s="9">
        <f>[2]MINA!$J$4</f>
        <v>42.078894683575179</v>
      </c>
      <c r="D27" s="20">
        <f t="shared" si="0"/>
        <v>9.9330392297199352E-3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23.521188244773974</v>
      </c>
      <c r="D28" s="20">
        <f t="shared" si="0"/>
        <v>5.5523532003839372E-3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49</v>
      </c>
      <c r="C29" s="1">
        <f>[2]LUNC!J4</f>
        <v>22.970561329095432</v>
      </c>
      <c r="D29" s="20">
        <f t="shared" si="0"/>
        <v>5.4223735800658793E-3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19.581275764431396</v>
      </c>
      <c r="D30" s="20">
        <f t="shared" si="0"/>
        <v>4.62230725874988E-3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14.10400268965326</v>
      </c>
      <c r="D31" s="20">
        <f t="shared" si="0"/>
        <v>3.3293557985753222E-3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46</v>
      </c>
      <c r="C32" s="9">
        <f>[2]ALGO!$J$4</f>
        <v>13.669768493682939</v>
      </c>
      <c r="D32" s="20">
        <f t="shared" si="0"/>
        <v>3.2268515542054552E-3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13.214496078376644</v>
      </c>
      <c r="D33" s="20">
        <f t="shared" si="0"/>
        <v>3.1193810801007265E-3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13.027028341566492</v>
      </c>
      <c r="D34" s="20">
        <f t="shared" si="0"/>
        <v>3.0751279123774566E-3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44</v>
      </c>
      <c r="C35" s="9">
        <f>[2]LTC!$J$4</f>
        <v>11.972863160060745</v>
      </c>
      <c r="D35" s="20">
        <f t="shared" si="0"/>
        <v>2.8262843013168119E-3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11.945683763636309</v>
      </c>
      <c r="D36" s="20">
        <f t="shared" si="0"/>
        <v>2.81986840059142E-3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2.1245176171981114E-3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8.4734838786112672</v>
      </c>
      <c r="D38" s="20">
        <f t="shared" si="0"/>
        <v>2.000229531017091E-3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6.0579334307750434</v>
      </c>
      <c r="D39" s="20">
        <f t="shared" si="0"/>
        <v>1.430020699721664E-3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6.0283493152368504</v>
      </c>
      <c r="D40" s="20">
        <f t="shared" si="0"/>
        <v>1.4230371469827622E-3</v>
      </c>
    </row>
    <row r="41" spans="2:14">
      <c r="B41" s="22" t="s">
        <v>37</v>
      </c>
      <c r="C41" s="9">
        <f>[2]GRT!$J$4</f>
        <v>4.6957405250122397</v>
      </c>
      <c r="D41" s="20">
        <f t="shared" si="0"/>
        <v>1.108464830131068E-3</v>
      </c>
    </row>
    <row r="42" spans="2:14">
      <c r="B42" s="22" t="s">
        <v>56</v>
      </c>
      <c r="C42" s="9">
        <f>[2]SHIB!$J$4</f>
        <v>4.4285759176690807</v>
      </c>
      <c r="D42" s="20">
        <f t="shared" si="0"/>
        <v>1.0453986173541395E-3</v>
      </c>
    </row>
    <row r="43" spans="2:14">
      <c r="B43" s="22" t="s">
        <v>23</v>
      </c>
      <c r="C43" s="9">
        <f>[2]LUNA!J4</f>
        <v>3.8446644323611063</v>
      </c>
      <c r="D43" s="20">
        <f t="shared" si="0"/>
        <v>9.0756192430734971E-4</v>
      </c>
    </row>
    <row r="44" spans="2:14">
      <c r="B44" s="22" t="s">
        <v>36</v>
      </c>
      <c r="C44" s="9">
        <f>[2]AMP!$J$4</f>
        <v>3.6939582354967606</v>
      </c>
      <c r="D44" s="20">
        <f t="shared" si="0"/>
        <v>8.7198659427854645E-4</v>
      </c>
    </row>
    <row r="45" spans="2:14">
      <c r="B45" s="7" t="s">
        <v>25</v>
      </c>
      <c r="C45" s="1">
        <f>[2]POLIS!J4</f>
        <v>3.4401351623335796</v>
      </c>
      <c r="D45" s="20">
        <f t="shared" si="0"/>
        <v>8.1206975088004164E-4</v>
      </c>
    </row>
    <row r="46" spans="2:14">
      <c r="B46" s="22" t="s">
        <v>40</v>
      </c>
      <c r="C46" s="9">
        <f>[2]SHPING!$J$4</f>
        <v>2.5679260567243363</v>
      </c>
      <c r="D46" s="20">
        <f t="shared" si="0"/>
        <v>6.0617823857476993E-4</v>
      </c>
    </row>
    <row r="47" spans="2:14">
      <c r="B47" s="22" t="s">
        <v>50</v>
      </c>
      <c r="C47" s="9">
        <f>[2]KAVA!$J$4</f>
        <v>2.3487723276030628</v>
      </c>
      <c r="D47" s="20">
        <f t="shared" si="0"/>
        <v>5.5444535430890229E-4</v>
      </c>
    </row>
    <row r="48" spans="2:14">
      <c r="B48" s="7" t="s">
        <v>28</v>
      </c>
      <c r="C48" s="1">
        <f>[2]ATLAS!O47</f>
        <v>1.8122517850161941</v>
      </c>
      <c r="D48" s="20">
        <f t="shared" si="0"/>
        <v>4.277956493406254E-4</v>
      </c>
    </row>
    <row r="49" spans="2:4">
      <c r="B49" s="7" t="s">
        <v>27</v>
      </c>
      <c r="C49" s="1">
        <f>[2]Ayman!$E$9</f>
        <v>1.6967935999999999</v>
      </c>
      <c r="D49" s="20">
        <f t="shared" si="0"/>
        <v>4.0054087732766723E-4</v>
      </c>
    </row>
    <row r="50" spans="2:4">
      <c r="B50" s="22" t="s">
        <v>43</v>
      </c>
      <c r="C50" s="9">
        <f>[2]TRX!$J$4</f>
        <v>0.99043771738760544</v>
      </c>
      <c r="D50" s="20">
        <f t="shared" si="0"/>
        <v>2.3380026436971689E-4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2023-12-15T00:25:41Z</dcterms:modified>
</cp:coreProperties>
</file>