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</sheets>
  <externalReferences>
    <externalReference r:id="rId3"/>
    <externalReference r:id="rId4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K2"/>
  <c r="C48"/>
  <c r="H2"/>
  <c r="T2"/>
  <c r="C27" i="2"/>
  <c r="Q2" i="1" l="1"/>
  <c r="C21"/>
  <c r="C14" l="1"/>
  <c r="C4"/>
  <c r="C37"/>
  <c r="C22"/>
  <c r="C44" l="1"/>
  <c r="C47" l="1"/>
  <c r="C46" l="1"/>
  <c r="C50"/>
  <c r="C17"/>
  <c r="C19"/>
  <c r="C45" l="1"/>
  <c r="C36" l="1"/>
  <c r="C32" l="1"/>
  <c r="C27"/>
  <c r="C40" l="1"/>
  <c r="C51" l="1"/>
  <c r="C30" l="1"/>
  <c r="C31"/>
  <c r="C42" l="1"/>
  <c r="C41" l="1"/>
  <c r="C29" l="1"/>
  <c r="C49" l="1"/>
  <c r="C39" l="1"/>
  <c r="C33" l="1"/>
  <c r="C38"/>
  <c r="C35"/>
  <c r="C23" l="1"/>
  <c r="C20"/>
  <c r="C24" l="1"/>
  <c r="C25" l="1"/>
  <c r="C26"/>
  <c r="C43" l="1"/>
  <c r="C16" l="1"/>
  <c r="C15" l="1"/>
  <c r="C13"/>
  <c r="C12" l="1"/>
  <c r="C28" l="1"/>
  <c r="C18" l="1"/>
  <c r="C34" l="1"/>
  <c r="C7" l="1"/>
  <c r="D16" l="1"/>
  <c r="D46"/>
  <c r="D13"/>
  <c r="D12"/>
  <c r="D20"/>
  <c r="D28"/>
  <c r="Q3"/>
  <c r="D14"/>
  <c r="D39"/>
  <c r="D44"/>
  <c r="D26"/>
  <c r="D19"/>
  <c r="D21"/>
  <c r="M9"/>
  <c r="D37"/>
  <c r="D27"/>
  <c r="D36"/>
  <c r="D35"/>
  <c r="D7"/>
  <c r="E7" s="1"/>
  <c r="M8"/>
  <c r="N8"/>
  <c r="D42"/>
  <c r="D18"/>
  <c r="D38"/>
  <c r="N9"/>
  <c r="D31"/>
  <c r="D30"/>
  <c r="D43"/>
  <c r="D40"/>
  <c r="D25"/>
  <c r="D17"/>
  <c r="D48"/>
  <c r="D29"/>
  <c r="D23"/>
  <c r="D33"/>
  <c r="D49"/>
  <c r="D45"/>
  <c r="D41"/>
  <c r="D24"/>
  <c r="D50"/>
  <c r="D51"/>
  <c r="D15"/>
  <c r="D22"/>
  <c r="D47"/>
  <c r="D32"/>
  <c r="D34"/>
  <c r="N10" l="1"/>
  <c r="M10"/>
  <c r="M11" l="1"/>
  <c r="N11"/>
  <c r="M12" l="1"/>
  <c r="N12"/>
  <c r="N13" l="1"/>
  <c r="M13"/>
  <c r="N14" l="1"/>
  <c r="M14"/>
  <c r="N15" l="1"/>
  <c r="M15"/>
  <c r="N16" l="1"/>
  <c r="M16"/>
  <c r="N17" l="1"/>
  <c r="M17"/>
  <c r="M18" l="1"/>
  <c r="N18"/>
  <c r="M19" l="1"/>
  <c r="N19"/>
  <c r="M20" l="1"/>
  <c r="N20"/>
  <c r="M21" l="1"/>
  <c r="N21"/>
  <c r="M22" l="1"/>
  <c r="N22"/>
  <c r="M23" l="1"/>
  <c r="N23"/>
  <c r="M24" l="1"/>
  <c r="N24"/>
  <c r="M25" l="1"/>
  <c r="N25"/>
  <c r="N26" l="1"/>
  <c r="M26"/>
  <c r="M27" l="1"/>
  <c r="N27"/>
  <c r="M28" l="1"/>
  <c r="N28"/>
  <c r="M29" l="1"/>
  <c r="N29"/>
  <c r="N30" l="1"/>
  <c r="M30"/>
  <c r="M31" l="1"/>
  <c r="N31"/>
  <c r="N32" l="1"/>
  <c r="M32"/>
  <c r="N33" l="1"/>
  <c r="M33"/>
  <c r="N34" l="1"/>
  <c r="M34"/>
  <c r="M35" l="1"/>
  <c r="N35"/>
  <c r="M36" l="1"/>
  <c r="N36"/>
  <c r="M37" l="1"/>
  <c r="N37"/>
  <c r="M38" l="1"/>
  <c r="N38"/>
  <c r="M39" l="1"/>
  <c r="N39"/>
  <c r="N40" l="1"/>
  <c r="M40"/>
</calcChain>
</file>

<file path=xl/sharedStrings.xml><?xml version="1.0" encoding="utf-8"?>
<sst xmlns="http://schemas.openxmlformats.org/spreadsheetml/2006/main" count="103" uniqueCount="63">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</sst>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1262.3603738010856</c:v>
                </c:pt>
                <c:pt idx="1">
                  <c:v>1230.2770908905261</c:v>
                </c:pt>
                <c:pt idx="2">
                  <c:v>352.9</c:v>
                </c:pt>
                <c:pt idx="3">
                  <c:v>286.95344264365252</c:v>
                </c:pt>
                <c:pt idx="4">
                  <c:v>1078.4550803100735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0.93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EI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1262.3603738010856</v>
          </cell>
        </row>
      </sheetData>
      <sheetData sheetId="1">
        <row r="4">
          <cell r="J4">
            <v>1230.2770908905261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3.2457450628097742</v>
          </cell>
        </row>
      </sheetData>
      <sheetData sheetId="4">
        <row r="47">
          <cell r="M47">
            <v>117.75</v>
          </cell>
          <cell r="O47">
            <v>1.7785460115327183</v>
          </cell>
        </row>
      </sheetData>
      <sheetData sheetId="5">
        <row r="4">
          <cell r="C4">
            <v>-140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44.220982893046035</v>
          </cell>
        </row>
      </sheetData>
      <sheetData sheetId="8">
        <row r="4">
          <cell r="J4">
            <v>12.75631058629549</v>
          </cell>
        </row>
      </sheetData>
      <sheetData sheetId="9">
        <row r="4">
          <cell r="J4">
            <v>23.759324012499313</v>
          </cell>
        </row>
      </sheetData>
      <sheetData sheetId="10">
        <row r="4">
          <cell r="J4">
            <v>14.445647657159537</v>
          </cell>
        </row>
      </sheetData>
      <sheetData sheetId="11">
        <row r="4">
          <cell r="J4">
            <v>59.854417333799098</v>
          </cell>
        </row>
      </sheetData>
      <sheetData sheetId="12">
        <row r="4">
          <cell r="J4">
            <v>3.7469928835642392</v>
          </cell>
        </row>
      </sheetData>
      <sheetData sheetId="13">
        <row r="4">
          <cell r="J4">
            <v>173.57067122472495</v>
          </cell>
        </row>
      </sheetData>
      <sheetData sheetId="14">
        <row r="4">
          <cell r="J4">
            <v>5.8260791857946526</v>
          </cell>
        </row>
      </sheetData>
      <sheetData sheetId="15">
        <row r="4">
          <cell r="J4">
            <v>41.909842692842517</v>
          </cell>
        </row>
      </sheetData>
      <sheetData sheetId="16">
        <row r="4">
          <cell r="J4">
            <v>6.2023311025739858</v>
          </cell>
        </row>
      </sheetData>
      <sheetData sheetId="17">
        <row r="4">
          <cell r="J4">
            <v>10.623757974592429</v>
          </cell>
        </row>
      </sheetData>
      <sheetData sheetId="18">
        <row r="4">
          <cell r="J4">
            <v>12.363649977228903</v>
          </cell>
        </row>
      </sheetData>
      <sheetData sheetId="19">
        <row r="4">
          <cell r="J4">
            <v>8.0649256301404026</v>
          </cell>
        </row>
      </sheetData>
      <sheetData sheetId="20">
        <row r="4">
          <cell r="J4">
            <v>11.850179833752293</v>
          </cell>
        </row>
      </sheetData>
      <sheetData sheetId="21">
        <row r="4">
          <cell r="J4">
            <v>4.1429217164535181</v>
          </cell>
        </row>
      </sheetData>
      <sheetData sheetId="22">
        <row r="4">
          <cell r="J4">
            <v>21.833866622545344</v>
          </cell>
        </row>
      </sheetData>
      <sheetData sheetId="23">
        <row r="4">
          <cell r="J4">
            <v>48.851206089987691</v>
          </cell>
        </row>
      </sheetData>
      <sheetData sheetId="24">
        <row r="4">
          <cell r="J4">
            <v>41.503945477828822</v>
          </cell>
        </row>
      </sheetData>
      <sheetData sheetId="25">
        <row r="4">
          <cell r="J4">
            <v>47.762545061564644</v>
          </cell>
        </row>
      </sheetData>
      <sheetData sheetId="26">
        <row r="4">
          <cell r="J4">
            <v>2.4107830064447051</v>
          </cell>
        </row>
      </sheetData>
      <sheetData sheetId="27">
        <row r="4">
          <cell r="J4">
            <v>4.4707031377121602</v>
          </cell>
        </row>
      </sheetData>
      <sheetData sheetId="28">
        <row r="4">
          <cell r="J4">
            <v>286.95344264365252</v>
          </cell>
        </row>
      </sheetData>
      <sheetData sheetId="29">
        <row r="4">
          <cell r="J4">
            <v>0.95935079507119403</v>
          </cell>
        </row>
      </sheetData>
      <sheetData sheetId="30">
        <row r="4">
          <cell r="J4">
            <v>12.751543577000982</v>
          </cell>
        </row>
      </sheetData>
      <sheetData sheetId="31">
        <row r="4">
          <cell r="J4">
            <v>19.274136694558916</v>
          </cell>
        </row>
      </sheetData>
      <sheetData sheetId="32">
        <row r="4">
          <cell r="J4">
            <v>4.4827877343254405</v>
          </cell>
        </row>
      </sheetData>
      <sheetData sheetId="33">
        <row r="4">
          <cell r="J4">
            <v>2.3878193486154471</v>
          </cell>
        </row>
      </sheetData>
      <sheetData sheetId="34">
        <row r="4">
          <cell r="J4">
            <v>2.5972733856082355</v>
          </cell>
        </row>
      </sheetData>
      <sheetData sheetId="35">
        <row r="8">
          <cell r="F8">
            <v>0.05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1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50</f>
        <v>50</v>
      </c>
      <c r="J2" t="s">
        <v>6</v>
      </c>
      <c r="K2" s="9">
        <f>10.78+37.53</f>
        <v>48.31</v>
      </c>
      <c r="M2" t="s">
        <v>59</v>
      </c>
      <c r="N2" s="9">
        <f>352.9</f>
        <v>352.9</v>
      </c>
      <c r="P2" t="s">
        <v>8</v>
      </c>
      <c r="Q2" s="10">
        <f>N2+K2+H2</f>
        <v>451.21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0.10717611216399876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4209.9866368502653</v>
      </c>
      <c r="D7" s="20">
        <f>(C7*[1]Feuil1!$K$2-C4)/C4</f>
        <v>0.50936298082912368</v>
      </c>
      <c r="E7" s="31">
        <f>C7-C7/(1+D7)</f>
        <v>1420.7393250223081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1262.3603738010856</v>
      </c>
    </row>
    <row r="9" spans="2:20">
      <c r="M9" s="17" t="str">
        <f>IF(C13&gt;C7*[2]Params!F8,B13,"Others")</f>
        <v>BTC</v>
      </c>
      <c r="N9" s="18">
        <f>IF(C13&gt;C7*0.1,C13,C7)</f>
        <v>1230.2770908905261</v>
      </c>
    </row>
    <row r="10" spans="2:20">
      <c r="M10" s="17" t="str">
        <f>IF(OR(M9="",M9="Others"),"",IF(C14&gt;C7*[2]Params!F8,B14,"Others"))</f>
        <v>FDUSD</v>
      </c>
      <c r="N10" s="18">
        <f>IF(OR(M9="",M9="Others"),"",IF(C14&gt;$C$7*[2]Params!F8,C14,SUM(C14:C39)))</f>
        <v>352.9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SOL</v>
      </c>
      <c r="N11" s="18">
        <f>IF(OR(M10="",M10="Others"),"",IF(C15&gt;$C$7*[2]Params!F$8,C15,SUM(C15:C39)))</f>
        <v>286.95344264365252</v>
      </c>
    </row>
    <row r="12" spans="2:20">
      <c r="B12" s="7" t="s">
        <v>19</v>
      </c>
      <c r="C12" s="1">
        <f>[2]ETH!J4</f>
        <v>1262.3603738010856</v>
      </c>
      <c r="D12" s="20">
        <f>C12/$C$7</f>
        <v>0.2998490215507027</v>
      </c>
      <c r="M12" s="17" t="str">
        <f>IF(OR(M11="",M11="Others"),"",IF(C16&gt;C7*[2]Params!F8,B16,"Others"))</f>
        <v>Others</v>
      </c>
      <c r="N12" s="21">
        <f>IF(OR(M11="",M11="Others"),"",IF(C16&gt;$C$7*[2]Params!F$8,C16,SUM(C16:C51)))</f>
        <v>1078.4550803100735</v>
      </c>
    </row>
    <row r="13" spans="2:20">
      <c r="B13" s="7" t="s">
        <v>4</v>
      </c>
      <c r="C13" s="1">
        <f>[2]BTC!J4</f>
        <v>1230.2770908905261</v>
      </c>
      <c r="D13" s="20">
        <f t="shared" ref="D13:D51" si="0">C13/$C$7</f>
        <v>0.29222826507852473</v>
      </c>
      <c r="M13" s="17" t="str">
        <f>IF(OR(M12="",M12="Others"),"",IF(C17&gt;C7*[2]Params!F8,B17,"Others"))</f>
        <v/>
      </c>
      <c r="N13" s="18" t="str">
        <f>IF(OR(M12="",M12="Others"),"",IF(C17&gt;$C$7*[2]Params!F$8,C17,SUM(C17:C51)))</f>
        <v/>
      </c>
      <c r="Q13" s="23"/>
    </row>
    <row r="14" spans="2:20">
      <c r="B14" s="7" t="s">
        <v>59</v>
      </c>
      <c r="C14" s="1">
        <f>$N$2</f>
        <v>352.9</v>
      </c>
      <c r="D14" s="20">
        <f t="shared" si="0"/>
        <v>8.3824494099588143E-2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286.95344264365252</v>
      </c>
      <c r="D15" s="20">
        <f t="shared" si="0"/>
        <v>6.816017897347508E-2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26</v>
      </c>
      <c r="C16" s="1">
        <f>[2]BNB!J4</f>
        <v>173.57067122472495</v>
      </c>
      <c r="D16" s="20">
        <f t="shared" si="0"/>
        <v>4.122831880401958E-2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22</v>
      </c>
      <c r="C17" s="1">
        <f>-[2]BIGTIME!$C$4</f>
        <v>140</v>
      </c>
      <c r="D17" s="20">
        <f t="shared" si="0"/>
        <v>3.3254262323441031E-2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20</v>
      </c>
      <c r="C18" s="1">
        <f>[2]ATLAS!M47</f>
        <v>117.75</v>
      </c>
      <c r="D18" s="20">
        <f>C18/$C$7</f>
        <v>2.7969209918465583E-2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21</v>
      </c>
      <c r="C19" s="1">
        <f>[2]DefiCake!$Y$2</f>
        <v>62.55</v>
      </c>
      <c r="D19" s="20">
        <f>C19/$C$7</f>
        <v>1.4857529345223117E-2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47</v>
      </c>
      <c r="C20" s="9">
        <f>[2]AVAX!$J$4</f>
        <v>59.854417333799098</v>
      </c>
      <c r="D20" s="20">
        <f t="shared" si="0"/>
        <v>1.4217246394534795E-2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7" t="s">
        <v>5</v>
      </c>
      <c r="C21" s="1">
        <f>H$2</f>
        <v>50</v>
      </c>
      <c r="D21" s="20">
        <f t="shared" si="0"/>
        <v>1.1876522258371797E-2</v>
      </c>
      <c r="M21" s="17" t="str">
        <f>IF(OR(M20="",M20="Others"),"",IF(C25&gt;C7*[2]Params!F8,B25,"Others"))</f>
        <v/>
      </c>
      <c r="N21" s="18" t="str">
        <f>IF(OR(M20="",M20="Others"),"",IF(C25&gt;$C$7*[2]Params!F$8,C25,SUM(C25:C59)))</f>
        <v/>
      </c>
    </row>
    <row r="22" spans="2:17">
      <c r="B22" s="7" t="s">
        <v>6</v>
      </c>
      <c r="C22" s="1">
        <f>$K$2</f>
        <v>48.31</v>
      </c>
      <c r="D22" s="20">
        <f t="shared" si="0"/>
        <v>1.1475095806038831E-2</v>
      </c>
      <c r="M22" s="17" t="str">
        <f>IF(OR(M21="",M21="Others"),"",IF(C26&gt;C7*[2]Params!F8,B26,"Others"))</f>
        <v/>
      </c>
      <c r="N22" s="18" t="str">
        <f>IF(OR(M21="",M21="Others"),"",IF(C26&gt;$C$7*[2]Params!F$8,C26,SUM(C26:C60)))</f>
        <v/>
      </c>
    </row>
    <row r="23" spans="2:17">
      <c r="B23" s="22" t="s">
        <v>32</v>
      </c>
      <c r="C23" s="9">
        <f>[2]MATIC!$J$4</f>
        <v>48.851206089987691</v>
      </c>
      <c r="D23" s="20">
        <f t="shared" si="0"/>
        <v>1.1603648729520934E-2</v>
      </c>
      <c r="M23" s="17" t="str">
        <f>IF(OR(M22="",M22="Others"),"",IF(C27&gt;C7*[2]Params!F8,B27,"Others"))</f>
        <v/>
      </c>
      <c r="N23" s="18" t="str">
        <f>IF(OR(M22="",M22="Others"),"",IF(C27&gt;$C$7*[2]Params!F$8,C27,SUM(C27:C51)))</f>
        <v/>
      </c>
    </row>
    <row r="24" spans="2:17">
      <c r="B24" s="22" t="s">
        <v>38</v>
      </c>
      <c r="C24" s="9">
        <f>[2]NEAR!$J$4</f>
        <v>47.762545061564644</v>
      </c>
      <c r="D24" s="20">
        <f t="shared" si="0"/>
        <v>1.1345058590803168E-2</v>
      </c>
      <c r="M24" s="17" t="str">
        <f>IF(OR(M23="",M23="Others"),"",IF(C28&gt;C7*[2]Params!F9,B28,"Others"))</f>
        <v/>
      </c>
      <c r="N24" s="18" t="str">
        <f>IF(OR(M23="",M23="Others"),"",IF(C28&gt;$C$7*[2]Params!F$8,C28,SUM(C28:C51)))</f>
        <v/>
      </c>
    </row>
    <row r="25" spans="2:17">
      <c r="B25" s="22" t="s">
        <v>45</v>
      </c>
      <c r="C25" s="9">
        <f>[2]ADA!$J$4</f>
        <v>44.220982893046035</v>
      </c>
      <c r="D25" s="20">
        <f t="shared" si="0"/>
        <v>1.0503829752326794E-2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42</v>
      </c>
      <c r="C26" s="1">
        <f>[2]DOT!$J$4</f>
        <v>41.909842692842517</v>
      </c>
      <c r="D26" s="20">
        <f t="shared" si="0"/>
        <v>9.9548635917280949E-3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57</v>
      </c>
      <c r="C27" s="9">
        <f>[2]MINA!$J$4</f>
        <v>41.503945477828822</v>
      </c>
      <c r="D27" s="20">
        <f t="shared" si="0"/>
        <v>9.8584506455536691E-3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22" t="s">
        <v>48</v>
      </c>
      <c r="C28" s="9">
        <f>[2]APE!$J$4</f>
        <v>23.759324012499313</v>
      </c>
      <c r="D28" s="20">
        <f t="shared" si="0"/>
        <v>5.643562809566312E-3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49</v>
      </c>
      <c r="C29" s="1">
        <f>[2]LUNC!J4</f>
        <v>21.833866622545344</v>
      </c>
      <c r="D29" s="20">
        <f t="shared" si="0"/>
        <v>5.1862080585796163E-3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41</v>
      </c>
      <c r="C30" s="1">
        <f>[2]XRP!$J$4</f>
        <v>19.274136694558916</v>
      </c>
      <c r="D30" s="20">
        <f t="shared" si="0"/>
        <v>4.5781942692765913E-3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31</v>
      </c>
      <c r="C31" s="9">
        <f>[2]ATOM!$J$4</f>
        <v>14.445647657159537</v>
      </c>
      <c r="D31" s="20">
        <f t="shared" si="0"/>
        <v>3.4312811187370328E-3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46</v>
      </c>
      <c r="C32" s="9">
        <f>[2]ALGO!$J$4</f>
        <v>12.75631058629549</v>
      </c>
      <c r="D32" s="20">
        <f t="shared" si="0"/>
        <v>3.0300121322568434E-3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12.751543577000982</v>
      </c>
      <c r="D33" s="20">
        <f t="shared" si="0"/>
        <v>3.0288798224170016E-3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53</v>
      </c>
      <c r="C34" s="9">
        <f>[2]ICP!$J$4</f>
        <v>10.623757974592429</v>
      </c>
      <c r="D34" s="20">
        <f t="shared" si="0"/>
        <v>2.5234659610560372E-3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52</v>
      </c>
      <c r="C35" s="9">
        <f>[2]LDO!$J$4</f>
        <v>12.363649977228903</v>
      </c>
      <c r="D35" s="20">
        <f t="shared" si="0"/>
        <v>2.9367432829855407E-3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44</v>
      </c>
      <c r="C36" s="9">
        <f>[2]LTC!$J$4</f>
        <v>11.850179833752293</v>
      </c>
      <c r="D36" s="20">
        <f t="shared" si="0"/>
        <v>2.8147784912253542E-3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7" t="s">
        <v>1</v>
      </c>
      <c r="C37" s="1">
        <f>$T$2</f>
        <v>10.5</v>
      </c>
      <c r="D37" s="20">
        <f t="shared" si="0"/>
        <v>2.4940696742580776E-3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54</v>
      </c>
      <c r="C38" s="9">
        <f>[2]LINK!$J$4</f>
        <v>8.0649256301404026</v>
      </c>
      <c r="D38" s="20">
        <f t="shared" si="0"/>
        <v>1.9156653751695137E-3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33</v>
      </c>
      <c r="C39" s="1">
        <f>[2]EGLD!$J$4</f>
        <v>6.2023311025739858</v>
      </c>
      <c r="D39" s="20">
        <f t="shared" si="0"/>
        <v>1.4732424678702326E-3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5.8260791857946526</v>
      </c>
      <c r="D40" s="20">
        <f t="shared" si="0"/>
        <v>1.3838711825825366E-3</v>
      </c>
      <c r="M40" s="17" t="str">
        <f>IF(OR(M39="",M39="Others"),"",IF(C44&gt;$C$7*[2]Params!F25,B44,"Others"))</f>
        <v/>
      </c>
      <c r="N40" s="18" t="str">
        <f>IF(OR(M39="",M39="Others"),"",IF(C44&gt;$C$7*[2]Params!F$8,C44,SUM(C44:C66)))</f>
        <v/>
      </c>
    </row>
    <row r="41" spans="2:14">
      <c r="B41" s="22" t="s">
        <v>37</v>
      </c>
      <c r="C41" s="9">
        <f>[2]GRT!$J$4</f>
        <v>4.4827877343254405</v>
      </c>
      <c r="D41" s="20">
        <f t="shared" si="0"/>
        <v>1.0647985661254434E-3</v>
      </c>
    </row>
    <row r="42" spans="2:14">
      <c r="B42" s="22" t="s">
        <v>56</v>
      </c>
      <c r="C42" s="9">
        <f>[2]SHIB!$J$4</f>
        <v>4.4707031377121602</v>
      </c>
      <c r="D42" s="20">
        <f t="shared" si="0"/>
        <v>1.0619281065122222E-3</v>
      </c>
    </row>
    <row r="43" spans="2:14">
      <c r="B43" s="22" t="s">
        <v>23</v>
      </c>
      <c r="C43" s="9">
        <f>[2]LUNA!J4</f>
        <v>4.1429217164535181</v>
      </c>
      <c r="D43" s="20">
        <f t="shared" si="0"/>
        <v>9.8407003960304207E-4</v>
      </c>
    </row>
    <row r="44" spans="2:14">
      <c r="B44" s="22" t="s">
        <v>36</v>
      </c>
      <c r="C44" s="9">
        <f>[2]AMP!$J$4</f>
        <v>3.7469928835642392</v>
      </c>
      <c r="D44" s="20">
        <f t="shared" si="0"/>
        <v>8.9002488767222826E-4</v>
      </c>
    </row>
    <row r="45" spans="2:14">
      <c r="B45" s="7" t="s">
        <v>25</v>
      </c>
      <c r="C45" s="1">
        <f>[2]POLIS!J4</f>
        <v>3.2457450628097742</v>
      </c>
      <c r="D45" s="20">
        <f t="shared" si="0"/>
        <v>7.7096326966921301E-4</v>
      </c>
    </row>
    <row r="46" spans="2:14">
      <c r="B46" s="22" t="s">
        <v>40</v>
      </c>
      <c r="C46" s="9">
        <f>[2]SHPING!$J$4</f>
        <v>2.5972733856082355</v>
      </c>
      <c r="D46" s="20">
        <f t="shared" si="0"/>
        <v>6.1693150350505767E-4</v>
      </c>
    </row>
    <row r="47" spans="2:14">
      <c r="B47" s="22" t="s">
        <v>50</v>
      </c>
      <c r="C47" s="9">
        <f>[2]KAVA!$J$4</f>
        <v>2.3878193486154471</v>
      </c>
      <c r="D47" s="20">
        <f t="shared" si="0"/>
        <v>5.6717979285604407E-4</v>
      </c>
    </row>
    <row r="48" spans="2:14">
      <c r="B48" s="22" t="s">
        <v>62</v>
      </c>
      <c r="C48" s="10">
        <f>[2]SEI!$J$4</f>
        <v>2.4107830064447051</v>
      </c>
      <c r="D48" s="20">
        <f t="shared" si="0"/>
        <v>5.7263436072290037E-4</v>
      </c>
    </row>
    <row r="49" spans="2:4">
      <c r="B49" s="7" t="s">
        <v>28</v>
      </c>
      <c r="C49" s="1">
        <f>[2]ATLAS!O47</f>
        <v>1.7785460115327183</v>
      </c>
      <c r="D49" s="20">
        <f t="shared" si="0"/>
        <v>4.2245882587013423E-4</v>
      </c>
    </row>
    <row r="50" spans="2:4">
      <c r="B50" s="7" t="s">
        <v>27</v>
      </c>
      <c r="C50" s="1">
        <f>[2]Ayman!$E$9</f>
        <v>1.6967935999999999</v>
      </c>
      <c r="D50" s="20">
        <f t="shared" si="0"/>
        <v>4.0304013916525621E-4</v>
      </c>
    </row>
    <row r="51" spans="2:4">
      <c r="B51" s="22" t="s">
        <v>43</v>
      </c>
      <c r="C51" s="9">
        <f>[2]TRX!$J$4</f>
        <v>0.95935079507119403</v>
      </c>
      <c r="D51" s="20">
        <f t="shared" si="0"/>
        <v>2.2787502142499432E-4</v>
      </c>
    </row>
  </sheetData>
  <autoFilter ref="B11:C11">
    <sortState ref="B12:C51">
      <sortCondition descending="1" ref="C11"/>
    </sortState>
  </autoFilter>
  <conditionalFormatting sqref="M8:N23 N13:N40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0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C21" sqref="C21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Investissement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2023-12-16T20:05:43Z</dcterms:modified>
</cp:coreProperties>
</file>