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1" l="1"/>
  <c r="C46"/>
  <c r="C28"/>
  <c r="C20" l="1"/>
  <c r="T2"/>
  <c r="C23" i="2" l="1"/>
  <c r="C30" i="1" l="1"/>
  <c r="C4"/>
  <c r="C37"/>
  <c r="C29"/>
  <c r="Q2" l="1"/>
  <c r="C45" l="1"/>
  <c r="C42" l="1"/>
  <c r="C48" l="1"/>
  <c r="C44" l="1"/>
  <c r="C16" l="1"/>
  <c r="C32" l="1"/>
  <c r="C19"/>
  <c r="C43" l="1"/>
  <c r="C17" l="1"/>
  <c r="C38" l="1"/>
  <c r="C35"/>
  <c r="C36" l="1"/>
  <c r="C25" l="1"/>
  <c r="C34" l="1"/>
  <c r="C50" l="1"/>
  <c r="C18" l="1"/>
  <c r="C39" l="1"/>
  <c r="C14"/>
  <c r="C40" l="1"/>
  <c r="C21"/>
  <c r="C31"/>
  <c r="C33"/>
  <c r="C22"/>
  <c r="C26" l="1"/>
  <c r="C47"/>
  <c r="C27"/>
  <c r="C24" l="1"/>
  <c r="C49" l="1"/>
  <c r="C13"/>
  <c r="C12" l="1"/>
  <c r="C23" l="1"/>
  <c r="C15" l="1"/>
  <c r="C7" l="1"/>
  <c r="D15" s="1"/>
  <c r="D22" l="1"/>
  <c r="D47"/>
  <c r="D25"/>
  <c r="D20"/>
  <c r="D44"/>
  <c r="D18"/>
  <c r="D41"/>
  <c r="D27"/>
  <c r="D28"/>
  <c r="D13"/>
  <c r="N9"/>
  <c r="D30"/>
  <c r="D17"/>
  <c r="D46"/>
  <c r="D14"/>
  <c r="D26"/>
  <c r="D7"/>
  <c r="E7" s="1"/>
  <c r="D19"/>
  <c r="D50"/>
  <c r="D24"/>
  <c r="D37"/>
  <c r="D43"/>
  <c r="N8"/>
  <c r="Q3"/>
  <c r="D34"/>
  <c r="D21"/>
  <c r="D31"/>
  <c r="D38"/>
  <c r="D45"/>
  <c r="D32"/>
  <c r="D48"/>
  <c r="D16"/>
  <c r="M9"/>
  <c r="M8"/>
  <c r="D12"/>
  <c r="D49"/>
  <c r="D39"/>
  <c r="D40"/>
  <c r="D35"/>
  <c r="D33"/>
  <c r="D29"/>
  <c r="D36"/>
  <c r="D42"/>
  <c r="D23"/>
  <c r="N10" l="1"/>
  <c r="M10"/>
  <c r="M11" l="1"/>
  <c r="N11"/>
  <c r="N12" l="1"/>
  <c r="M12"/>
  <c r="N13" l="1"/>
  <c r="M13"/>
  <c r="N14" l="1"/>
  <c r="M14"/>
  <c r="M15" l="1"/>
  <c r="N15"/>
  <c r="M16" l="1"/>
  <c r="N16"/>
  <c r="N17" l="1"/>
  <c r="M17"/>
  <c r="N18" l="1"/>
  <c r="M18"/>
  <c r="N19" l="1"/>
  <c r="M19"/>
  <c r="M20" l="1"/>
  <c r="N20"/>
  <c r="M21" l="1"/>
  <c r="M22" s="1"/>
  <c r="N21"/>
  <c r="M23" l="1"/>
  <c r="N23"/>
  <c r="N24" l="1"/>
  <c r="M24"/>
  <c r="M25" l="1"/>
  <c r="N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N37" l="1"/>
  <c r="M37"/>
  <c r="N38" l="1"/>
  <c r="M38"/>
  <c r="M39" l="1"/>
  <c r="N39"/>
</calcChain>
</file>

<file path=xl/sharedStrings.xml><?xml version="1.0" encoding="utf-8"?>
<sst xmlns="http://schemas.openxmlformats.org/spreadsheetml/2006/main" count="92" uniqueCount="59">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</sst>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858.11516358217114</c:v>
                </c:pt>
                <c:pt idx="1">
                  <c:v>731.08408376007378</c:v>
                </c:pt>
                <c:pt idx="2">
                  <c:v>680.37846069163595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858.11516358217114</v>
          </cell>
        </row>
      </sheetData>
      <sheetData sheetId="1">
        <row r="4">
          <cell r="J4">
            <v>731.08408376007378</v>
          </cell>
        </row>
      </sheetData>
      <sheetData sheetId="2">
        <row r="2">
          <cell r="Y2">
            <v>62.31</v>
          </cell>
        </row>
      </sheetData>
      <sheetData sheetId="3">
        <row r="4">
          <cell r="J4">
            <v>1.0189093104694122</v>
          </cell>
        </row>
      </sheetData>
      <sheetData sheetId="4">
        <row r="46">
          <cell r="M46">
            <v>76.27000000000001</v>
          </cell>
          <cell r="O46">
            <v>0.65171506114360334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21.050345196135449</v>
          </cell>
        </row>
      </sheetData>
      <sheetData sheetId="8">
        <row r="4">
          <cell r="J4">
            <v>6.9425916032862416</v>
          </cell>
        </row>
      </sheetData>
      <sheetData sheetId="9">
        <row r="4">
          <cell r="J4">
            <v>15.984446267746623</v>
          </cell>
        </row>
      </sheetData>
      <sheetData sheetId="10">
        <row r="4">
          <cell r="J4">
            <v>9.7287499640905413</v>
          </cell>
        </row>
      </sheetData>
      <sheetData sheetId="11">
        <row r="4">
          <cell r="J4">
            <v>24.124773586620925</v>
          </cell>
        </row>
      </sheetData>
      <sheetData sheetId="12">
        <row r="4">
          <cell r="J4">
            <v>1.8494697440466958</v>
          </cell>
        </row>
      </sheetData>
      <sheetData sheetId="13">
        <row r="4">
          <cell r="J4">
            <v>115.40318882096561</v>
          </cell>
        </row>
      </sheetData>
      <sheetData sheetId="14">
        <row r="4">
          <cell r="J4">
            <v>3.7535284339113302</v>
          </cell>
        </row>
      </sheetData>
      <sheetData sheetId="15">
        <row r="4">
          <cell r="J4">
            <v>23.426337574280591</v>
          </cell>
        </row>
      </sheetData>
      <sheetData sheetId="16">
        <row r="4">
          <cell r="J4">
            <v>3.6794748181860335</v>
          </cell>
        </row>
      </sheetData>
      <sheetData sheetId="17">
        <row r="4">
          <cell r="J4">
            <v>4.4439452293617618</v>
          </cell>
        </row>
      </sheetData>
      <sheetData sheetId="18">
        <row r="4">
          <cell r="J4">
            <v>7.1032932455005247</v>
          </cell>
        </row>
      </sheetData>
      <sheetData sheetId="19">
        <row r="4">
          <cell r="J4">
            <v>4.5863123208503174</v>
          </cell>
        </row>
      </sheetData>
      <sheetData sheetId="20">
        <row r="4">
          <cell r="J4">
            <v>9.3708454895098701</v>
          </cell>
        </row>
      </sheetData>
      <sheetData sheetId="21">
        <row r="4">
          <cell r="J4">
            <v>1.1492852937148996</v>
          </cell>
        </row>
      </sheetData>
      <sheetData sheetId="22">
        <row r="4">
          <cell r="J4">
            <v>29.724476269152355</v>
          </cell>
        </row>
      </sheetData>
      <sheetData sheetId="23">
        <row r="4">
          <cell r="J4">
            <v>24.735596255102585</v>
          </cell>
        </row>
      </sheetData>
      <sheetData sheetId="24">
        <row r="4">
          <cell r="J4">
            <v>22.217543902571713</v>
          </cell>
        </row>
      </sheetData>
      <sheetData sheetId="25">
        <row r="4">
          <cell r="J4">
            <v>20.315586270018358</v>
          </cell>
        </row>
      </sheetData>
      <sheetData sheetId="26">
        <row r="4">
          <cell r="J4">
            <v>2.962893903882351</v>
          </cell>
        </row>
      </sheetData>
      <sheetData sheetId="27">
        <row r="4">
          <cell r="J4">
            <v>101.75842677300005</v>
          </cell>
        </row>
      </sheetData>
      <sheetData sheetId="28">
        <row r="4">
          <cell r="J4">
            <v>0.64058295119969477</v>
          </cell>
        </row>
      </sheetData>
      <sheetData sheetId="29">
        <row r="4">
          <cell r="J4">
            <v>5.8228806380501608</v>
          </cell>
        </row>
      </sheetData>
      <sheetData sheetId="30">
        <row r="4">
          <cell r="J4">
            <v>21.763646467206119</v>
          </cell>
        </row>
      </sheetData>
      <sheetData sheetId="31">
        <row r="4">
          <cell r="J4">
            <v>2.5847141635508226</v>
          </cell>
        </row>
      </sheetData>
      <sheetData sheetId="32">
        <row r="4">
          <cell r="J4">
            <v>2.3125016048386957</v>
          </cell>
        </row>
      </sheetData>
      <sheetData sheetId="33">
        <row r="4">
          <cell r="J4">
            <v>1.6769588373464974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2" sqref="K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0.22+15.37</f>
        <v>15.59</v>
      </c>
      <c r="J2" t="s">
        <v>6</v>
      </c>
      <c r="K2" s="9">
        <v>16.306000000000001</v>
      </c>
      <c r="M2" t="s">
        <v>7</v>
      </c>
      <c r="N2" s="9">
        <v>12.32</v>
      </c>
      <c r="P2" t="s">
        <v>8</v>
      </c>
      <c r="Q2" s="10">
        <f>N2+K2+H2</f>
        <v>44.216000000000001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1.9309350433245085E-2</v>
      </c>
    </row>
    <row r="4" spans="2:20">
      <c r="B4" t="s">
        <v>30</v>
      </c>
      <c r="C4" s="19">
        <f>Investissement!C23</f>
        <v>2279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2289.8750609379854</v>
      </c>
      <c r="D7" s="20">
        <f>(C7*[1]Feuil1!$K$2-C4)/C4</f>
        <v>-6.5562173465411877E-2</v>
      </c>
      <c r="E7" s="32">
        <f>C7-C7/(1+D7)</f>
        <v>-160.66257347061719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858.11516358217114</v>
      </c>
    </row>
    <row r="9" spans="2:20">
      <c r="M9" s="17" t="str">
        <f>IF(C13&gt;C7*[2]Params!F8,B13,"Others")</f>
        <v>BTC</v>
      </c>
      <c r="N9" s="18">
        <f>IF(C13&gt;C7*0.1,C13,C7)</f>
        <v>731.08408376007378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680.37846069163595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858.11516358217114</v>
      </c>
      <c r="D12" s="30">
        <f>C12/$C$7</f>
        <v>0.37474322430092211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731.08408376007378</v>
      </c>
      <c r="D13" s="30">
        <f t="shared" ref="D13:D50" si="0">C13/$C$7</f>
        <v>0.31926811040101244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115.40318882096561</v>
      </c>
      <c r="D14" s="30">
        <f t="shared" si="0"/>
        <v>5.039715519400164E-2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101.75842677300005</v>
      </c>
      <c r="D15" s="30">
        <f t="shared" si="0"/>
        <v>4.4438418719367802E-2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3.3307494064221156E-2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62.31</v>
      </c>
      <c r="D17" s="30">
        <f t="shared" si="0"/>
        <v>2.7211091584392555E-2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24.735596255102585</v>
      </c>
      <c r="D18" s="30">
        <f>C18/$C$7</f>
        <v>1.080215976716665E-2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29.724476269152355</v>
      </c>
      <c r="D19" s="30">
        <f>C19/$C$7</f>
        <v>1.2980828856652348E-2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15.59</v>
      </c>
      <c r="D20" s="30">
        <f t="shared" si="0"/>
        <v>6.8082317092068674E-3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24.124773586620925</v>
      </c>
      <c r="D21" s="30">
        <f t="shared" si="0"/>
        <v>1.0535410423981326E-2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21.050345196135449</v>
      </c>
      <c r="D22" s="30">
        <f t="shared" si="0"/>
        <v>9.1927920239948564E-3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22.217543902571713</v>
      </c>
      <c r="D23" s="30">
        <f t="shared" si="0"/>
        <v>9.7025135919297251E-3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23.426337574280591</v>
      </c>
      <c r="D24" s="30">
        <f t="shared" si="0"/>
        <v>1.0230399891199577E-2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20.315586270018358</v>
      </c>
      <c r="D25" s="30">
        <f t="shared" si="0"/>
        <v>8.8719190913833651E-3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21.763646467206119</v>
      </c>
      <c r="D26" s="30">
        <f t="shared" si="0"/>
        <v>9.5042942903143506E-3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15.984446267746623</v>
      </c>
      <c r="D27" s="30">
        <f t="shared" si="0"/>
        <v>6.9804883857720289E-3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8.734100973966475E-3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7.1209125240748678E-3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12.32</v>
      </c>
      <c r="D30" s="30">
        <f t="shared" si="0"/>
        <v>5.3802061999633491E-3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9.7287499640905413</v>
      </c>
      <c r="D31" s="30">
        <f t="shared" si="0"/>
        <v>4.2485942268419754E-3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9.3708454895098701</v>
      </c>
      <c r="D32" s="30">
        <f t="shared" si="0"/>
        <v>4.0922955358408753E-3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6.9425916032862416</v>
      </c>
      <c r="D33" s="30">
        <f t="shared" si="0"/>
        <v>3.0318648042056916E-3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7.1032932455005247</v>
      </c>
      <c r="D34" s="30">
        <f t="shared" si="0"/>
        <v>3.1020440226947809E-3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5.8228806380501608</v>
      </c>
      <c r="D35" s="30">
        <f t="shared" si="0"/>
        <v>2.5428813726042221E-3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4.5863123208503174</v>
      </c>
      <c r="D36" s="30">
        <f t="shared" si="0"/>
        <v>2.0028657454226602E-3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2.3582072629709486E-3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4.4439452293617618</v>
      </c>
      <c r="D38" s="30">
        <f t="shared" si="0"/>
        <v>1.9406933178011117E-3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3.6794748181860335</v>
      </c>
      <c r="D39" s="30">
        <f t="shared" si="0"/>
        <v>1.6068452296601878E-3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3.7535284339113302</v>
      </c>
      <c r="D40" s="30">
        <f t="shared" si="0"/>
        <v>1.6391848175217904E-3</v>
      </c>
    </row>
    <row r="41" spans="2:14">
      <c r="B41" s="22" t="s">
        <v>56</v>
      </c>
      <c r="C41" s="9">
        <f>[2]SHIB!$J$4</f>
        <v>2.962893903882351</v>
      </c>
      <c r="D41" s="30">
        <f t="shared" si="0"/>
        <v>1.2939107265829088E-3</v>
      </c>
    </row>
    <row r="42" spans="2:14">
      <c r="B42" s="22" t="s">
        <v>37</v>
      </c>
      <c r="C42" s="9">
        <f>[2]GRT!$J$4</f>
        <v>2.5847141635508226</v>
      </c>
      <c r="D42" s="30">
        <f t="shared" si="0"/>
        <v>1.1287577246647091E-3</v>
      </c>
    </row>
    <row r="43" spans="2:14">
      <c r="B43" s="22" t="s">
        <v>50</v>
      </c>
      <c r="C43" s="9">
        <f>[2]KAVA!$J$4</f>
        <v>2.3125016048386957</v>
      </c>
      <c r="D43" s="30">
        <f t="shared" si="0"/>
        <v>1.0098811259560345E-3</v>
      </c>
    </row>
    <row r="44" spans="2:14">
      <c r="B44" s="22" t="s">
        <v>36</v>
      </c>
      <c r="C44" s="9">
        <f>[2]AMP!$J$4</f>
        <v>1.8494697440466958</v>
      </c>
      <c r="D44" s="30">
        <f t="shared" si="0"/>
        <v>8.0767277463998871E-4</v>
      </c>
    </row>
    <row r="45" spans="2:14">
      <c r="B45" s="22" t="s">
        <v>40</v>
      </c>
      <c r="C45" s="9">
        <f>[2]SHPING!$J$4</f>
        <v>1.6769588373464974</v>
      </c>
      <c r="D45" s="30">
        <f t="shared" si="0"/>
        <v>7.3233639072848656E-4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7.4099833171900403E-4</v>
      </c>
    </row>
    <row r="47" spans="2:14">
      <c r="B47" s="22" t="s">
        <v>23</v>
      </c>
      <c r="C47" s="9">
        <f>[2]LUNA!J4</f>
        <v>1.1492852937148996</v>
      </c>
      <c r="D47" s="30">
        <f t="shared" si="0"/>
        <v>5.0189869016003261E-4</v>
      </c>
    </row>
    <row r="48" spans="2:14">
      <c r="B48" s="7" t="s">
        <v>25</v>
      </c>
      <c r="C48" s="1">
        <f>[2]POLIS!J4</f>
        <v>1.0189093104694122</v>
      </c>
      <c r="D48" s="30">
        <f t="shared" si="0"/>
        <v>4.4496284004772016E-4</v>
      </c>
    </row>
    <row r="49" spans="2:4">
      <c r="B49" s="22" t="s">
        <v>43</v>
      </c>
      <c r="C49" s="9">
        <f>[2]TRX!$J$4</f>
        <v>0.64058295119969477</v>
      </c>
      <c r="D49" s="30">
        <f t="shared" si="0"/>
        <v>2.7974580889897864E-4</v>
      </c>
    </row>
    <row r="50" spans="2:4">
      <c r="B50" s="7" t="s">
        <v>28</v>
      </c>
      <c r="C50" s="1">
        <f>[2]ATLAS!O46</f>
        <v>0.65171506114360334</v>
      </c>
      <c r="D50" s="30">
        <f t="shared" si="0"/>
        <v>2.8460725751414833E-4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3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5"/>
      <c r="C22" s="16"/>
      <c r="D22" s="29"/>
      <c r="E22" s="25"/>
    </row>
    <row r="23" spans="2:5">
      <c r="B23" t="s">
        <v>8</v>
      </c>
      <c r="C23" s="19">
        <f>SUM(C4:C22)</f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2023-06-10T19:54:11Z</dcterms:modified>
</cp:coreProperties>
</file>