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8" l="1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16" l="1"/>
  <c r="C13" l="1"/>
  <c r="C12" l="1"/>
  <c r="C52" l="1"/>
  <c r="C36" l="1"/>
  <c r="C28" l="1"/>
  <c r="C25"/>
  <c r="C23" l="1"/>
  <c r="C34" l="1"/>
  <c r="C27" l="1"/>
  <c r="C29" l="1"/>
  <c r="C33" l="1"/>
  <c r="C15" l="1"/>
  <c r="C17" l="1"/>
  <c r="C49" l="1"/>
  <c r="C31" l="1"/>
  <c r="C45" l="1"/>
  <c r="C26"/>
  <c r="C43" l="1"/>
  <c r="C24" l="1"/>
  <c r="C37" l="1"/>
  <c r="C7" l="1"/>
  <c r="D21" l="1"/>
  <c r="D51"/>
  <c r="D31"/>
  <c r="D29"/>
  <c r="D24"/>
  <c r="D28"/>
  <c r="D33"/>
  <c r="Q3"/>
  <c r="D13"/>
  <c r="D53"/>
  <c r="D15"/>
  <c r="D41"/>
  <c r="D20"/>
  <c r="D50"/>
  <c r="D35"/>
  <c r="M8"/>
  <c r="D27"/>
  <c r="M9"/>
  <c r="D45"/>
  <c r="D48"/>
  <c r="D38"/>
  <c r="D22"/>
  <c r="D25"/>
  <c r="D43"/>
  <c r="D55"/>
  <c r="D49"/>
  <c r="D39"/>
  <c r="N9"/>
  <c r="D46"/>
  <c r="D16"/>
  <c r="N8"/>
  <c r="D44"/>
  <c r="D54"/>
  <c r="D14"/>
  <c r="D19"/>
  <c r="D17"/>
  <c r="D26"/>
  <c r="D7"/>
  <c r="E7" s="1"/>
  <c r="D12"/>
  <c r="D52"/>
  <c r="D32"/>
  <c r="D18"/>
  <c r="D40"/>
  <c r="D47"/>
  <c r="D30"/>
  <c r="D42"/>
  <c r="D23"/>
  <c r="D34"/>
  <c r="D36"/>
  <c r="D37"/>
  <c r="N10" l="1"/>
  <c r="M10"/>
  <c r="N11" l="1"/>
  <c r="M11"/>
  <c r="N12" l="1"/>
  <c r="M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M21" l="1"/>
  <c r="N21"/>
  <c r="N22" l="1"/>
  <c r="M22"/>
  <c r="N23" l="1"/>
  <c r="M23"/>
  <c r="N24" l="1"/>
  <c r="M24"/>
  <c r="N25" l="1"/>
  <c r="M25"/>
  <c r="N26" l="1"/>
  <c r="M26"/>
  <c r="M27" l="1"/>
  <c r="N27"/>
  <c r="M28" l="1"/>
  <c r="N28"/>
  <c r="N29" l="1"/>
  <c r="M29"/>
  <c r="N30" l="1"/>
  <c r="M30"/>
  <c r="M31" l="1"/>
  <c r="N31"/>
  <c r="M32" l="1"/>
  <c r="N32"/>
  <c r="M33" l="1"/>
  <c r="N33"/>
  <c r="N34" l="1"/>
  <c r="M34"/>
  <c r="M35" l="1"/>
  <c r="N35"/>
  <c r="M36" l="1"/>
  <c r="N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<sst xmlns="http://schemas.openxmlformats.org/spreadsheetml/2006/main" count="107" uniqueCount="67">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</sst>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1274.3507307982495</c:v>
                </c:pt>
                <c:pt idx="1">
                  <c:v>1283.6214558214012</c:v>
                </c:pt>
                <c:pt idx="2">
                  <c:v>541.92999999999995</c:v>
                </c:pt>
                <c:pt idx="3">
                  <c:v>265.565965110935</c:v>
                </c:pt>
                <c:pt idx="4">
                  <c:v>229.31084885620351</c:v>
                </c:pt>
                <c:pt idx="5">
                  <c:v>819.24263518946009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1274.3507307982495</v>
          </cell>
        </row>
      </sheetData>
      <sheetData sheetId="1">
        <row r="4">
          <cell r="J4">
            <v>1283.6214558214012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2.5791093763387396</v>
          </cell>
        </row>
      </sheetData>
      <sheetData sheetId="4">
        <row r="47">
          <cell r="M47">
            <v>111.75</v>
          </cell>
          <cell r="O47">
            <v>2.2295231085999099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2.6640982642854794</v>
          </cell>
        </row>
      </sheetData>
      <sheetData sheetId="8">
        <row r="4">
          <cell r="J4">
            <v>39.918790266110108</v>
          </cell>
        </row>
      </sheetData>
      <sheetData sheetId="9">
        <row r="4">
          <cell r="J4">
            <v>9.8253764477125447</v>
          </cell>
        </row>
      </sheetData>
      <sheetData sheetId="10">
        <row r="4">
          <cell r="J4">
            <v>20.2937881943853</v>
          </cell>
        </row>
      </sheetData>
      <sheetData sheetId="11">
        <row r="4">
          <cell r="J4">
            <v>12.916801311718281</v>
          </cell>
        </row>
      </sheetData>
      <sheetData sheetId="12">
        <row r="4">
          <cell r="J4">
            <v>50.964075509957553</v>
          </cell>
        </row>
      </sheetData>
      <sheetData sheetId="13">
        <row r="4">
          <cell r="J4">
            <v>3.2063904650336315</v>
          </cell>
        </row>
      </sheetData>
      <sheetData sheetId="14">
        <row r="4">
          <cell r="J4">
            <v>229.31084885620351</v>
          </cell>
        </row>
      </sheetData>
      <sheetData sheetId="15">
        <row r="4">
          <cell r="J4">
            <v>5.074183416491187</v>
          </cell>
        </row>
      </sheetData>
      <sheetData sheetId="16">
        <row r="4">
          <cell r="J4">
            <v>45.930131696995865</v>
          </cell>
        </row>
      </sheetData>
      <sheetData sheetId="17">
        <row r="4">
          <cell r="J4">
            <v>5.9307591578112406</v>
          </cell>
        </row>
      </sheetData>
      <sheetData sheetId="18">
        <row r="4">
          <cell r="J4">
            <v>5.0192721945908589</v>
          </cell>
        </row>
      </sheetData>
      <sheetData sheetId="19">
        <row r="4">
          <cell r="J4">
            <v>13.097037799672622</v>
          </cell>
        </row>
      </sheetData>
      <sheetData sheetId="20">
        <row r="4">
          <cell r="J4">
            <v>2.3525879657839468</v>
          </cell>
        </row>
      </sheetData>
      <sheetData sheetId="21">
        <row r="4">
          <cell r="J4">
            <v>14.841550006259672</v>
          </cell>
        </row>
      </sheetData>
      <sheetData sheetId="22">
        <row r="4">
          <cell r="J4">
            <v>8.4349925423232612</v>
          </cell>
        </row>
      </sheetData>
      <sheetData sheetId="23">
        <row r="4">
          <cell r="J4">
            <v>10.724861267199492</v>
          </cell>
        </row>
      </sheetData>
      <sheetData sheetId="24">
        <row r="4">
          <cell r="J4">
            <v>5.4019294765736081</v>
          </cell>
        </row>
      </sheetData>
      <sheetData sheetId="25">
        <row r="4">
          <cell r="J4">
            <v>16.297734204436356</v>
          </cell>
        </row>
      </sheetData>
      <sheetData sheetId="26">
        <row r="4">
          <cell r="J4">
            <v>49.428450365485084</v>
          </cell>
        </row>
      </sheetData>
      <sheetData sheetId="27">
        <row r="4">
          <cell r="J4">
            <v>1.5682534953081271</v>
          </cell>
        </row>
      </sheetData>
      <sheetData sheetId="28">
        <row r="4">
          <cell r="J4">
            <v>42.706163334904872</v>
          </cell>
        </row>
      </sheetData>
      <sheetData sheetId="29">
        <row r="4">
          <cell r="J4">
            <v>36.535067997566493</v>
          </cell>
        </row>
      </sheetData>
      <sheetData sheetId="30">
        <row r="4">
          <cell r="J4">
            <v>2.7004908337687166</v>
          </cell>
        </row>
      </sheetData>
      <sheetData sheetId="31">
        <row r="4">
          <cell r="J4">
            <v>4.2839839230155796</v>
          </cell>
        </row>
      </sheetData>
      <sheetData sheetId="32">
        <row r="4">
          <cell r="J4">
            <v>2.6636369845563039</v>
          </cell>
        </row>
      </sheetData>
      <sheetData sheetId="33">
        <row r="4">
          <cell r="J4">
            <v>265.565965110935</v>
          </cell>
        </row>
      </sheetData>
      <sheetData sheetId="34">
        <row r="4">
          <cell r="J4">
            <v>0.98352977318113111</v>
          </cell>
        </row>
      </sheetData>
      <sheetData sheetId="35">
        <row r="4">
          <cell r="J4">
            <v>11.233287200805824</v>
          </cell>
        </row>
      </sheetData>
      <sheetData sheetId="36">
        <row r="4">
          <cell r="J4">
            <v>17.728231930245432</v>
          </cell>
        </row>
      </sheetData>
      <sheetData sheetId="37">
        <row r="4">
          <cell r="J4">
            <v>20.435585888462885</v>
          </cell>
        </row>
      </sheetData>
      <sheetData sheetId="38">
        <row r="4">
          <cell r="J4">
            <v>17.696167189879834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541.93</f>
        <v>541.92999999999995</v>
      </c>
      <c r="P2" t="s">
        <v>8</v>
      </c>
      <c r="Q2" s="10">
        <f>N2+K2+H2</f>
        <v>599.01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0.13570617668589163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4414.0216357762483</v>
      </c>
      <c r="D7" s="20">
        <f>(C7*[1]Feuil1!$K$2-C4)/C4</f>
        <v>0.54848099019135932</v>
      </c>
      <c r="E7" s="31">
        <f>C7-C7/(1+D7)</f>
        <v>1563.4721852267976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1274.3507307982495</v>
      </c>
    </row>
    <row r="9" spans="2:20">
      <c r="M9" s="17" t="str">
        <f>IF(C13&gt;C7*Params!F8,B13,"Others")</f>
        <v>BTC</v>
      </c>
      <c r="N9" s="18">
        <f>IF(C13&gt;C7*0.1,C13,C7)</f>
        <v>1283.6214558214012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541.92999999999995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265.565965110935</v>
      </c>
    </row>
    <row r="12" spans="2:20">
      <c r="B12" s="7" t="s">
        <v>19</v>
      </c>
      <c r="C12" s="1">
        <f>[2]ETH!J4</f>
        <v>1274.3507307982495</v>
      </c>
      <c r="D12" s="20">
        <f>C12/$C$7</f>
        <v>0.2887051392021876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229.31084885620351</v>
      </c>
    </row>
    <row r="13" spans="2:20">
      <c r="B13" s="7" t="s">
        <v>4</v>
      </c>
      <c r="C13" s="1">
        <f>[2]BTC!J4</f>
        <v>1283.6214558214012</v>
      </c>
      <c r="D13" s="20">
        <f t="shared" ref="D13:D55" si="0">C13/$C$7</f>
        <v>0.29080542909383905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819.24263518946009</v>
      </c>
      <c r="Q13" s="23"/>
    </row>
    <row r="14" spans="2:20">
      <c r="B14" s="7" t="s">
        <v>59</v>
      </c>
      <c r="C14" s="1">
        <f>$N$2</f>
        <v>541.92999999999995</v>
      </c>
      <c r="D14" s="20">
        <f t="shared" si="0"/>
        <v>0.12277465873922848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265.565965110935</v>
      </c>
      <c r="D15" s="20">
        <f t="shared" si="0"/>
        <v>6.0164173858706663E-2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229.31084885620351</v>
      </c>
      <c r="D16" s="20">
        <f t="shared" si="0"/>
        <v>5.1950549357893436E-2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2.5317048537834747E-2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2.0389569292215904E-2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1.4170750658090052E-2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49.428450365485084</v>
      </c>
      <c r="D20" s="20">
        <f t="shared" si="0"/>
        <v>1.1198053485932362E-2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50.964075509957553</v>
      </c>
      <c r="D21" s="20">
        <f t="shared" si="0"/>
        <v>1.1545950544711145E-2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1.1486124034614959E-2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39.918790266110108</v>
      </c>
      <c r="D23" s="20">
        <f t="shared" si="0"/>
        <v>9.0436326688031754E-3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42.706163334904872</v>
      </c>
      <c r="D24" s="20">
        <f t="shared" si="0"/>
        <v>9.6751141835748119E-3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36.535067997566493</v>
      </c>
      <c r="D25" s="20">
        <f t="shared" si="0"/>
        <v>8.2770477836911303E-3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45.930131696995865</v>
      </c>
      <c r="D26" s="20">
        <f t="shared" si="0"/>
        <v>1.0405506698183324E-2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20.2937881943853</v>
      </c>
      <c r="D27" s="20">
        <f t="shared" si="0"/>
        <v>4.5975733398996906E-3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17.728231930245432</v>
      </c>
      <c r="D28" s="20">
        <f t="shared" si="0"/>
        <v>4.0163445930023745E-3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16.297734204436356</v>
      </c>
      <c r="D29" s="20">
        <f t="shared" si="0"/>
        <v>3.6922642318608033E-3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1.445393912048194E-3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13.097037799672622</v>
      </c>
      <c r="D31" s="20">
        <f t="shared" si="0"/>
        <v>2.9671439971021758E-3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12.916801311718281</v>
      </c>
      <c r="D32" s="20">
        <f t="shared" si="0"/>
        <v>2.9263112819896127E-3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14.841550006259672</v>
      </c>
      <c r="D33" s="20">
        <f t="shared" si="0"/>
        <v>3.362364580627988E-3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11.233287200805824</v>
      </c>
      <c r="D34" s="20">
        <f t="shared" si="0"/>
        <v>2.5449098640021373E-3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10.724861267199492</v>
      </c>
      <c r="D35" s="20">
        <f t="shared" si="0"/>
        <v>2.4297255772996276E-3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9.8253764477125447</v>
      </c>
      <c r="D36" s="20">
        <f t="shared" si="0"/>
        <v>2.225946598919345E-3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20.435585888462885</v>
      </c>
      <c r="D37" s="20">
        <f t="shared" si="0"/>
        <v>4.6296977166649274E-3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17.696167189879834</v>
      </c>
      <c r="D38" s="20">
        <f t="shared" si="0"/>
        <v>4.0090803013854712E-3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2.3787830840918552E-3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8.4349925423232612</v>
      </c>
      <c r="D40" s="20">
        <f t="shared" si="0"/>
        <v>1.9109540546780501E-3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5.074183416491187</v>
      </c>
      <c r="D41" s="20">
        <f t="shared" si="0"/>
        <v>1.1495601596884432E-3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5.0192721945908589</v>
      </c>
      <c r="D42" s="20">
        <f t="shared" si="0"/>
        <v>1.1371199800900322E-3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5.9307591578112406</v>
      </c>
      <c r="D43" s="20">
        <f t="shared" si="0"/>
        <v>1.3436180533737368E-3</v>
      </c>
    </row>
    <row r="44" spans="2:14">
      <c r="B44" s="22" t="s">
        <v>56</v>
      </c>
      <c r="C44" s="9">
        <f>[2]SHIB!$J$4</f>
        <v>4.2839839230155796</v>
      </c>
      <c r="D44" s="20">
        <f t="shared" si="0"/>
        <v>9.7053985605627868E-4</v>
      </c>
    </row>
    <row r="45" spans="2:14">
      <c r="B45" s="22" t="s">
        <v>23</v>
      </c>
      <c r="C45" s="9">
        <f>[2]LUNA!J4</f>
        <v>5.4019294765736081</v>
      </c>
      <c r="D45" s="20">
        <f t="shared" si="0"/>
        <v>1.2238112819362352E-3</v>
      </c>
    </row>
    <row r="46" spans="2:14">
      <c r="B46" s="22" t="s">
        <v>36</v>
      </c>
      <c r="C46" s="9">
        <f>[2]AMP!$J$4</f>
        <v>3.2063904650336315</v>
      </c>
      <c r="D46" s="20">
        <f t="shared" si="0"/>
        <v>7.2641022849670661E-4</v>
      </c>
    </row>
    <row r="47" spans="2:14">
      <c r="B47" s="22" t="s">
        <v>64</v>
      </c>
      <c r="C47" s="10">
        <f>[2]ACE!$J$4</f>
        <v>2.6640982642854794</v>
      </c>
      <c r="D47" s="20">
        <f t="shared" si="0"/>
        <v>6.0355351289912101E-4</v>
      </c>
    </row>
    <row r="48" spans="2:14">
      <c r="B48" s="22" t="s">
        <v>40</v>
      </c>
      <c r="C48" s="9">
        <f>[2]SHPING!$J$4</f>
        <v>2.6636369845563039</v>
      </c>
      <c r="D48" s="20">
        <f t="shared" si="0"/>
        <v>6.034490096213309E-4</v>
      </c>
    </row>
    <row r="49" spans="2:4">
      <c r="B49" s="22" t="s">
        <v>62</v>
      </c>
      <c r="C49" s="10">
        <f>[2]SEI!$J$4</f>
        <v>2.7004908337687166</v>
      </c>
      <c r="D49" s="20">
        <f t="shared" si="0"/>
        <v>6.1179827753467936E-4</v>
      </c>
    </row>
    <row r="50" spans="2:4">
      <c r="B50" s="22" t="s">
        <v>50</v>
      </c>
      <c r="C50" s="9">
        <f>[2]KAVA!$J$4</f>
        <v>2.3525879657839468</v>
      </c>
      <c r="D50" s="20">
        <f t="shared" si="0"/>
        <v>5.3298061493761153E-4</v>
      </c>
    </row>
    <row r="51" spans="2:4">
      <c r="B51" s="7" t="s">
        <v>25</v>
      </c>
      <c r="C51" s="1">
        <f>[2]POLIS!J4</f>
        <v>2.5791093763387396</v>
      </c>
      <c r="D51" s="20">
        <f t="shared" si="0"/>
        <v>5.8429921490069417E-4</v>
      </c>
    </row>
    <row r="52" spans="2:4">
      <c r="B52" s="7" t="s">
        <v>28</v>
      </c>
      <c r="C52" s="1">
        <f>[2]ATLAS!O47</f>
        <v>2.2295231085999099</v>
      </c>
      <c r="D52" s="20">
        <f t="shared" si="0"/>
        <v>5.0510017679327183E-4</v>
      </c>
    </row>
    <row r="53" spans="2:4">
      <c r="B53" s="22" t="s">
        <v>63</v>
      </c>
      <c r="C53" s="10">
        <f>[2]MEME!$J$4</f>
        <v>1.5682534953081271</v>
      </c>
      <c r="D53" s="20">
        <f t="shared" si="0"/>
        <v>3.5528903678160939E-4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3.8440989646431635E-4</v>
      </c>
    </row>
    <row r="55" spans="2:4">
      <c r="B55" s="22" t="s">
        <v>43</v>
      </c>
      <c r="C55" s="9">
        <f>[2]TRX!$J$4</f>
        <v>0.98352977318113111</v>
      </c>
      <c r="D55" s="20">
        <f t="shared" si="0"/>
        <v>2.2281942734704514E-4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G24" sqref="G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2024-01-05T11:51:56Z</dcterms:modified>
</cp:coreProperties>
</file>