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C39" i="1"/>
  <c r="C46"/>
  <c r="C29"/>
  <c r="H2"/>
  <c r="C14" l="1"/>
  <c r="T2"/>
  <c r="C23" i="2" l="1"/>
  <c r="C21" i="1" l="1"/>
  <c r="C4"/>
  <c r="C35"/>
  <c r="C30"/>
  <c r="Q2" l="1"/>
  <c r="C45" l="1"/>
  <c r="C41" l="1"/>
  <c r="C47" l="1"/>
  <c r="C43" l="1"/>
  <c r="C17" l="1"/>
  <c r="C49"/>
  <c r="C40" l="1"/>
  <c r="C22"/>
  <c r="C50"/>
  <c r="C36"/>
  <c r="C16"/>
  <c r="C23"/>
  <c r="C48" l="1"/>
  <c r="C32"/>
  <c r="C33"/>
  <c r="C42"/>
  <c r="C38"/>
  <c r="C37"/>
  <c r="C25"/>
  <c r="C28"/>
  <c r="C24"/>
  <c r="C19"/>
  <c r="C34" l="1"/>
  <c r="C15"/>
  <c r="C26"/>
  <c r="C31" l="1"/>
  <c r="C44" l="1"/>
  <c r="C27" l="1"/>
  <c r="C18"/>
  <c r="C20" l="1"/>
  <c r="C12" l="1"/>
  <c r="C13" l="1"/>
  <c r="C7" s="1"/>
  <c r="N8" s="1"/>
  <c r="D12" l="1"/>
  <c r="M8"/>
  <c r="D7"/>
  <c r="E7" s="1"/>
  <c r="D16"/>
  <c r="D42"/>
  <c r="D28"/>
  <c r="D33"/>
  <c r="D50"/>
  <c r="D47"/>
  <c r="D20"/>
  <c r="D36"/>
  <c r="M9"/>
  <c r="D44"/>
  <c r="D26"/>
  <c r="D40"/>
  <c r="D34"/>
  <c r="D45"/>
  <c r="D13"/>
  <c r="D31"/>
  <c r="Q3"/>
  <c r="D49"/>
  <c r="D38"/>
  <c r="D21"/>
  <c r="D18"/>
  <c r="D17"/>
  <c r="D29"/>
  <c r="D37"/>
  <c r="D15"/>
  <c r="D14"/>
  <c r="D41"/>
  <c r="D39"/>
  <c r="D32"/>
  <c r="D43"/>
  <c r="D35"/>
  <c r="D23"/>
  <c r="D22"/>
  <c r="D19"/>
  <c r="N9"/>
  <c r="D48"/>
  <c r="D46"/>
  <c r="D30"/>
  <c r="D24"/>
  <c r="D27"/>
  <c r="D25"/>
  <c r="N10" l="1"/>
  <c r="M10"/>
  <c r="N11" l="1"/>
  <c r="M11"/>
  <c r="N12" l="1"/>
  <c r="M12"/>
  <c r="M13" l="1"/>
  <c r="N13"/>
  <c r="M14" l="1"/>
  <c r="N14"/>
  <c r="N15" l="1"/>
  <c r="M15"/>
  <c r="N16" l="1"/>
  <c r="M16"/>
  <c r="M17" l="1"/>
  <c r="N17"/>
  <c r="N18" l="1"/>
  <c r="M18"/>
  <c r="M19" l="1"/>
  <c r="N19"/>
  <c r="N20" l="1"/>
  <c r="M20"/>
  <c r="N21" l="1"/>
  <c r="M21"/>
  <c r="M22" s="1"/>
  <c r="N23" l="1"/>
  <c r="M23"/>
  <c r="M24" l="1"/>
  <c r="N24"/>
  <c r="N25" l="1"/>
  <c r="M25"/>
  <c r="M26" l="1"/>
  <c r="N26"/>
  <c r="M27" l="1"/>
  <c r="N27"/>
  <c r="M28" l="1"/>
  <c r="N28"/>
  <c r="N29" l="1"/>
  <c r="M29"/>
  <c r="N30" l="1"/>
  <c r="M30"/>
  <c r="N31" l="1"/>
  <c r="M31"/>
  <c r="N32" l="1"/>
  <c r="M32"/>
  <c r="M33" l="1"/>
  <c r="N33"/>
  <c r="M34" l="1"/>
  <c r="N34"/>
  <c r="N35" l="1"/>
  <c r="M35"/>
  <c r="M36" l="1"/>
  <c r="N36"/>
  <c r="M37" l="1"/>
  <c r="N37"/>
  <c r="N38" l="1"/>
  <c r="M38"/>
  <c r="N39" l="1"/>
  <c r="M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<sst xmlns="http://schemas.openxmlformats.org/spreadsheetml/2006/main" count="92" uniqueCount="59">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</sst>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USDT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832.74351244842831</c:v>
                </c:pt>
                <c:pt idx="1">
                  <c:v>734.55371442854744</c:v>
                </c:pt>
                <c:pt idx="2">
                  <c:v>280.37</c:v>
                </c:pt>
                <c:pt idx="3">
                  <c:v>701.10104935573713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832.74351244842831</v>
          </cell>
        </row>
      </sheetData>
      <sheetData sheetId="1">
        <row r="4">
          <cell r="J4">
            <v>734.55371442854744</v>
          </cell>
        </row>
      </sheetData>
      <sheetData sheetId="2">
        <row r="2">
          <cell r="Y2">
            <v>86.19</v>
          </cell>
        </row>
      </sheetData>
      <sheetData sheetId="3">
        <row r="4">
          <cell r="J4">
            <v>1.0594437748848751</v>
          </cell>
        </row>
      </sheetData>
      <sheetData sheetId="4">
        <row r="46">
          <cell r="M46">
            <v>76.27000000000001</v>
          </cell>
          <cell r="O46">
            <v>0.61116665597848829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23.523260051969888</v>
          </cell>
        </row>
      </sheetData>
      <sheetData sheetId="8">
        <row r="4">
          <cell r="J4">
            <v>10.180854172647269</v>
          </cell>
        </row>
      </sheetData>
      <sheetData sheetId="9">
        <row r="4">
          <cell r="J4">
            <v>17.349618172931926</v>
          </cell>
        </row>
      </sheetData>
      <sheetData sheetId="10">
        <row r="4">
          <cell r="J4">
            <v>13.125063832507266</v>
          </cell>
        </row>
      </sheetData>
      <sheetData sheetId="11">
        <row r="4">
          <cell r="J4">
            <v>22.720936493108884</v>
          </cell>
        </row>
      </sheetData>
      <sheetData sheetId="12">
        <row r="4">
          <cell r="J4">
            <v>2.7749604462531776</v>
          </cell>
        </row>
      </sheetData>
      <sheetData sheetId="13">
        <row r="4">
          <cell r="J4">
            <v>98.490615667730225</v>
          </cell>
        </row>
      </sheetData>
      <sheetData sheetId="14">
        <row r="4">
          <cell r="J4">
            <v>4.3864249835417937</v>
          </cell>
        </row>
      </sheetData>
      <sheetData sheetId="15">
        <row r="4">
          <cell r="J4">
            <v>18.367759503169136</v>
          </cell>
        </row>
      </sheetData>
      <sheetData sheetId="16">
        <row r="4">
          <cell r="J4">
            <v>4.6803259033042171</v>
          </cell>
        </row>
      </sheetData>
      <sheetData sheetId="17">
        <row r="4">
          <cell r="J4">
            <v>4.6786824102601088</v>
          </cell>
        </row>
      </sheetData>
      <sheetData sheetId="18">
        <row r="4">
          <cell r="J4">
            <v>4.5364181859658554</v>
          </cell>
        </row>
      </sheetData>
      <sheetData sheetId="19">
        <row r="4">
          <cell r="J4">
            <v>3.7754133934786491</v>
          </cell>
        </row>
      </sheetData>
      <sheetData sheetId="20">
        <row r="4">
          <cell r="J4">
            <v>9.7986616655564411</v>
          </cell>
        </row>
      </sheetData>
      <sheetData sheetId="21">
        <row r="4">
          <cell r="J4">
            <v>1.4741967605983206</v>
          </cell>
        </row>
      </sheetData>
      <sheetData sheetId="22">
        <row r="4">
          <cell r="J4">
            <v>29.793643084914397</v>
          </cell>
        </row>
      </sheetData>
      <sheetData sheetId="23">
        <row r="4">
          <cell r="J4">
            <v>26.872824887379299</v>
          </cell>
        </row>
      </sheetData>
      <sheetData sheetId="24">
        <row r="4">
          <cell r="J4">
            <v>29.261035686143323</v>
          </cell>
        </row>
      </sheetData>
      <sheetData sheetId="25">
        <row r="4">
          <cell r="J4">
            <v>19.050175604059447</v>
          </cell>
        </row>
      </sheetData>
      <sheetData sheetId="26">
        <row r="4">
          <cell r="J4">
            <v>3.8217619612109632</v>
          </cell>
        </row>
      </sheetData>
      <sheetData sheetId="27">
        <row r="4">
          <cell r="J4">
            <v>97.690177902284631</v>
          </cell>
        </row>
      </sheetData>
      <sheetData sheetId="28">
        <row r="4">
          <cell r="J4">
            <v>0.64108978840472863</v>
          </cell>
        </row>
      </sheetData>
      <sheetData sheetId="29">
        <row r="4">
          <cell r="J4">
            <v>4.3813836310714045</v>
          </cell>
        </row>
      </sheetData>
      <sheetData sheetId="30">
        <row r="4">
          <cell r="J4">
            <v>18.292809187051894</v>
          </cell>
        </row>
      </sheetData>
      <sheetData sheetId="31">
        <row r="4">
          <cell r="J4">
            <v>2.9818436497430514</v>
          </cell>
        </row>
      </sheetData>
      <sheetData sheetId="32">
        <row r="4">
          <cell r="J4">
            <v>2.7267683910812615</v>
          </cell>
        </row>
      </sheetData>
      <sheetData sheetId="33">
        <row r="4">
          <cell r="J4">
            <v>2.3068187935351681</v>
          </cell>
        </row>
      </sheetData>
      <sheetData sheetId="34">
        <row r="8">
          <cell r="F8" t="str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I32" sqref="I3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265+15.37</f>
        <v>280.37</v>
      </c>
      <c r="J2" t="s">
        <v>6</v>
      </c>
      <c r="K2" s="9">
        <v>17.36</v>
      </c>
      <c r="M2" t="s">
        <v>7</v>
      </c>
      <c r="N2" s="9">
        <v>39.26</v>
      </c>
      <c r="P2" t="s">
        <v>8</v>
      </c>
      <c r="Q2" s="10">
        <f>N2+K2+H2</f>
        <v>336.99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0.1309615426739571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2573.1981551177432</v>
      </c>
      <c r="D7" s="20">
        <f>(C7*[1]Feuil1!$K$2-C4)/C4</f>
        <v>3.8763625585047846E-2</v>
      </c>
      <c r="E7" s="32">
        <f>C7-C7/(1+D7)</f>
        <v>96.024242074265203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832.74351244842831</v>
      </c>
    </row>
    <row r="9" spans="2:20">
      <c r="M9" s="17" t="str">
        <f>IF(C13&gt;C7*[2]Params!F8,B13,"Others")</f>
        <v>BTC</v>
      </c>
      <c r="N9" s="18">
        <f>IF(C13&gt;C7*0.1,C13,C7)</f>
        <v>734.55371442854744</v>
      </c>
    </row>
    <row r="10" spans="2:20">
      <c r="M10" s="17" t="str">
        <f>IF(OR(M9="",M9="Others"),"",IF(C14&gt;C7*[2]Params!F8,B14,"Others"))</f>
        <v>USDT</v>
      </c>
      <c r="N10" s="18">
        <f>IF(OR(M9="",M9="Others"),"",IF(C14&gt;$C$7*[2]Params!F8,C14,SUM(C14:C39)))</f>
        <v>280.37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701.10104935573713</v>
      </c>
    </row>
    <row r="12" spans="2:20">
      <c r="B12" s="7" t="s">
        <v>19</v>
      </c>
      <c r="C12" s="1">
        <f>[2]ETH!J4</f>
        <v>832.74351244842831</v>
      </c>
      <c r="D12" s="30">
        <f>C12/$C$7</f>
        <v>0.32362199187505791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734.55371442854744</v>
      </c>
      <c r="D13" s="30">
        <f t="shared" ref="D13:D50" si="0">C13/$C$7</f>
        <v>0.2854633301238847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</v>
      </c>
      <c r="C14" s="1">
        <f>H$2</f>
        <v>280.37</v>
      </c>
      <c r="D14" s="30">
        <f t="shared" si="0"/>
        <v>0.10895779613489229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97.690177902284631</v>
      </c>
      <c r="D15" s="30">
        <f t="shared" si="0"/>
        <v>3.7964498656270246E-2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98.490615667730225</v>
      </c>
      <c r="D16" s="30">
        <f t="shared" si="0"/>
        <v>3.8275565941878864E-2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76.27000000000001</v>
      </c>
      <c r="D17" s="30">
        <f t="shared" si="0"/>
        <v>2.9640158045469329E-2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86.19</v>
      </c>
      <c r="D18" s="30">
        <f>C18/$C$7</f>
        <v>3.3495282836488803E-2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29.793643084914397</v>
      </c>
      <c r="D19" s="30">
        <f>C19/$C$7</f>
        <v>1.1578448797524151E-2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29.261035686143323</v>
      </c>
      <c r="D20" s="30">
        <f t="shared" si="0"/>
        <v>1.137146613755613E-2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7</v>
      </c>
      <c r="C21" s="1">
        <f>$N$2</f>
        <v>39.26</v>
      </c>
      <c r="D21" s="30">
        <f t="shared" si="0"/>
        <v>1.5257278154780722E-2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26.872824887379299</v>
      </c>
      <c r="D22" s="30">
        <f t="shared" si="0"/>
        <v>1.0443356192344877E-2</v>
      </c>
      <c r="M22" s="17" t="str">
        <f>IF(OR(M21="",M21="Others"),"",IF(C26&gt;C7*[2]Params!F8,B26,"Others"))</f>
        <v/>
      </c>
      <c r="N22" s="18"/>
    </row>
    <row r="23" spans="2:17">
      <c r="B23" s="22" t="s">
        <v>47</v>
      </c>
      <c r="C23" s="9">
        <f>[2]AVAX!$J$4</f>
        <v>22.720936493108884</v>
      </c>
      <c r="D23" s="30">
        <f t="shared" si="0"/>
        <v>8.8298433013874241E-3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23.523260051969888</v>
      </c>
      <c r="D24" s="30">
        <f t="shared" si="0"/>
        <v>9.1416434467688802E-3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19.050175604059447</v>
      </c>
      <c r="D25" s="30">
        <f t="shared" si="0"/>
        <v>7.4033068794842807E-3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18.367759503169136</v>
      </c>
      <c r="D26" s="30">
        <f t="shared" si="0"/>
        <v>7.1381053443700581E-3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18.292809187051894</v>
      </c>
      <c r="D27" s="30">
        <f t="shared" si="0"/>
        <v>7.1089780437895815E-3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17.349618172931926</v>
      </c>
      <c r="D28" s="30">
        <f t="shared" si="0"/>
        <v>6.7424337835878985E-3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22</v>
      </c>
      <c r="C29" s="1">
        <f>-[2]BIGTIME!$C$4</f>
        <v>20</v>
      </c>
      <c r="D29" s="30">
        <f t="shared" si="0"/>
        <v>7.7724290141521768E-3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17.36</v>
      </c>
      <c r="D30" s="30">
        <f t="shared" si="0"/>
        <v>6.7464683842840892E-3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13.125063832507266</v>
      </c>
      <c r="D31" s="30">
        <f t="shared" si="0"/>
        <v>5.1006813472189412E-3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9.7986616655564411</v>
      </c>
      <c r="D32" s="30">
        <f t="shared" si="0"/>
        <v>3.8079701114615786E-3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10.180854172647269</v>
      </c>
      <c r="D33" s="30">
        <f t="shared" si="0"/>
        <v>3.9564983180167945E-3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51</v>
      </c>
      <c r="C34" s="9">
        <f>[2]DOGE!$J$4</f>
        <v>4.3864249835417937</v>
      </c>
      <c r="D34" s="30">
        <f t="shared" si="0"/>
        <v>1.704658840524111E-3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7" t="s">
        <v>1</v>
      </c>
      <c r="C35" s="1">
        <f>$T$2</f>
        <v>5.4</v>
      </c>
      <c r="D35" s="30">
        <f t="shared" si="0"/>
        <v>2.0985558338210879E-3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33</v>
      </c>
      <c r="C36" s="1">
        <f>[2]EGLD!$J$4</f>
        <v>4.6803259033042171</v>
      </c>
      <c r="D36" s="30">
        <f t="shared" si="0"/>
        <v>1.8188750423264845E-3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52</v>
      </c>
      <c r="C37" s="9">
        <f>[2]LDO!$J$4</f>
        <v>4.5364181859658554</v>
      </c>
      <c r="D37" s="30">
        <f t="shared" si="0"/>
        <v>1.7629494164464298E-3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4.6786824102601088</v>
      </c>
      <c r="D38" s="30">
        <f t="shared" si="0"/>
        <v>1.8182363456754553E-3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56</v>
      </c>
      <c r="C39" s="9">
        <f>[2]SHIB!$J$4</f>
        <v>3.8217619612109632</v>
      </c>
      <c r="D39" s="30">
        <f t="shared" si="0"/>
        <v>1.4852186776249607E-3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55</v>
      </c>
      <c r="C40" s="9">
        <f>[2]UNI!$J$4</f>
        <v>4.3813836310714045</v>
      </c>
      <c r="D40" s="30">
        <f t="shared" si="0"/>
        <v>1.70269966281354E-3</v>
      </c>
    </row>
    <row r="41" spans="2:14">
      <c r="B41" s="22" t="s">
        <v>37</v>
      </c>
      <c r="C41" s="9">
        <f>[2]GRT!$J$4</f>
        <v>2.9818436497430514</v>
      </c>
      <c r="D41" s="30">
        <f t="shared" si="0"/>
        <v>1.1588084049464157E-3</v>
      </c>
    </row>
    <row r="42" spans="2:14">
      <c r="B42" s="22" t="s">
        <v>54</v>
      </c>
      <c r="C42" s="9">
        <f>[2]LINK!$J$4</f>
        <v>3.7754133934786491</v>
      </c>
      <c r="D42" s="30">
        <f t="shared" si="0"/>
        <v>1.467206629994609E-3</v>
      </c>
    </row>
    <row r="43" spans="2:14">
      <c r="B43" s="22" t="s">
        <v>36</v>
      </c>
      <c r="C43" s="9">
        <f>[2]AMP!$J$4</f>
        <v>2.7749604462531776</v>
      </c>
      <c r="D43" s="30">
        <f t="shared" si="0"/>
        <v>1.0784091542791435E-3</v>
      </c>
    </row>
    <row r="44" spans="2:14">
      <c r="B44" s="22" t="s">
        <v>50</v>
      </c>
      <c r="C44" s="9">
        <f>[2]KAVA!$J$4</f>
        <v>2.7267683910812615</v>
      </c>
      <c r="D44" s="30">
        <f t="shared" si="0"/>
        <v>1.0596806878856522E-3</v>
      </c>
    </row>
    <row r="45" spans="2:14">
      <c r="B45" s="22" t="s">
        <v>40</v>
      </c>
      <c r="C45" s="9">
        <f>[2]SHPING!$J$4</f>
        <v>2.3068187935351681</v>
      </c>
      <c r="D45" s="30">
        <f t="shared" si="0"/>
        <v>8.9647926606321296E-4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6.5941039038338613E-4</v>
      </c>
    </row>
    <row r="47" spans="2:14">
      <c r="B47" s="7" t="s">
        <v>25</v>
      </c>
      <c r="C47" s="1">
        <f>[2]POLIS!J4</f>
        <v>1.0594437748848751</v>
      </c>
      <c r="D47" s="30">
        <f t="shared" si="0"/>
        <v>4.1172257673890549E-4</v>
      </c>
    </row>
    <row r="48" spans="2:14">
      <c r="B48" s="22" t="s">
        <v>43</v>
      </c>
      <c r="C48" s="9">
        <f>[2]TRX!$J$4</f>
        <v>0.64108978840472863</v>
      </c>
      <c r="D48" s="30">
        <f t="shared" si="0"/>
        <v>2.4914124360367963E-4</v>
      </c>
    </row>
    <row r="49" spans="2:4">
      <c r="B49" s="7" t="s">
        <v>28</v>
      </c>
      <c r="C49" s="1">
        <f>[2]ATLAS!O46</f>
        <v>0.61116665597848829</v>
      </c>
      <c r="D49" s="30">
        <f t="shared" si="0"/>
        <v>2.3751247247047821E-4</v>
      </c>
    </row>
    <row r="50" spans="2:4">
      <c r="B50" s="22" t="s">
        <v>23</v>
      </c>
      <c r="C50" s="9">
        <f>[2]LUNA!J4</f>
        <v>1.4741967605983206</v>
      </c>
      <c r="D50" s="30">
        <f t="shared" si="0"/>
        <v>5.7290448373217688E-4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C23" sqref="C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2023-05-14T01:37:05Z</dcterms:modified>
</cp:coreProperties>
</file>