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970624"/>
        <axId val="74972544"/>
      </lineChart>
      <dateAx>
        <axId val="7497062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972544"/>
        <crosses val="autoZero"/>
        <lblOffset val="100"/>
      </dateAx>
      <valAx>
        <axId val="749725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7062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B37" sqref="B3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2357.216203257088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0.00637062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0.10851844</v>
      </c>
      <c r="C35" s="54">
        <f>(D35/B35)</f>
        <v/>
      </c>
      <c r="D35" s="23" t="n">
        <v>177.84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0.02218656</v>
      </c>
      <c r="C36" s="54">
        <f>(D36/B36)</f>
        <v/>
      </c>
      <c r="D36" s="23" t="n">
        <v>37.3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0.05055192</v>
      </c>
      <c r="C40" s="54">
        <f>(D40/B40)</f>
        <v/>
      </c>
      <c r="D40" s="23" t="n">
        <v>92.15000000000001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1.738348182414398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11.69040218</v>
      </c>
      <c r="C5" s="53">
        <f>(D5/B5)</f>
        <v/>
      </c>
      <c r="D5" s="53" t="n">
        <v>37.3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0.57417431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10.45990703503515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0.02528572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29.67232695228874</v>
      </c>
      <c r="M3" t="inlineStr">
        <is>
          <t>Objectif :</t>
        </is>
      </c>
      <c r="N3" s="24">
        <f>(INDEX(N5:N21,MATCH(MAX(O18:O19,O6:O7),O5:O21,0))/0.9)</f>
        <v/>
      </c>
      <c r="O3" s="54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0.01550368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</f>
        <v/>
      </c>
      <c r="S6" s="53">
        <f>(T6/R6)</f>
        <v/>
      </c>
      <c r="T6" s="53">
        <f>D5-(-B13-B15)*15.13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3*($B$5+$R$7)/5-N7-N6</f>
        <v/>
      </c>
      <c r="O8" s="53">
        <f>($C$5*Params!K10)</f>
        <v/>
      </c>
      <c r="P8" s="53">
        <f>(O8*N8)</f>
        <v/>
      </c>
      <c r="R8" s="24">
        <f>(B10)+B12+B14</f>
        <v/>
      </c>
      <c r="S8" s="53">
        <f>(T8/R8)</f>
        <v/>
      </c>
      <c r="T8" s="53">
        <f>(D10)-(-B12-B14)*14.31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($B$5+$R$7)/5</f>
        <v/>
      </c>
      <c r="O9" s="53">
        <f>($C$5*Params!K11)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F16" t="inlineStr">
        <is>
          <t>Moy</t>
        </is>
      </c>
      <c r="G16" s="53">
        <f>(D17/B17)</f>
        <v/>
      </c>
    </row>
    <row r="17">
      <c r="B17" s="24">
        <f>(SUM(B5:B16))</f>
        <v/>
      </c>
      <c r="D17" s="53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3">
        <f>(SUM(T5:T16))</f>
        <v/>
      </c>
    </row>
    <row r="18">
      <c r="M18" t="inlineStr">
        <is>
          <t>Objectif</t>
        </is>
      </c>
      <c r="N18" s="24">
        <f>-B12</f>
        <v/>
      </c>
      <c r="O18" s="53">
        <f>18.6</f>
        <v/>
      </c>
      <c r="P18" s="53">
        <f>-D12</f>
        <v/>
      </c>
      <c r="Q18" t="inlineStr">
        <is>
          <t>Done</t>
        </is>
      </c>
    </row>
    <row r="19">
      <c r="N19" s="24">
        <f>-B14</f>
        <v/>
      </c>
      <c r="O19" s="53">
        <f>C14</f>
        <v/>
      </c>
      <c r="P19" s="53">
        <f>-D14</f>
        <v/>
      </c>
      <c r="Q19" t="inlineStr">
        <is>
          <t>Done</t>
        </is>
      </c>
    </row>
    <row r="20">
      <c r="N20" s="24">
        <f>3*($B$10)/5-N18-N19</f>
        <v/>
      </c>
      <c r="O20" s="53">
        <f>($C$10*Params!K10)</f>
        <v/>
      </c>
      <c r="P20" s="53">
        <f>(O20*N20)</f>
        <v/>
      </c>
    </row>
    <row r="21">
      <c r="N21" s="24">
        <f>($B$10)/5</f>
        <v/>
      </c>
      <c r="O21" s="53">
        <f>($C$10*Params!K11)</f>
        <v/>
      </c>
      <c r="P21" s="53">
        <f>(O21*N21)</f>
        <v/>
      </c>
    </row>
    <row r="22"/>
    <row r="23">
      <c r="P23" s="53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0.003462837008356544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238.3684969075345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0.00217688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0.5464452400000001</v>
      </c>
      <c r="C11" s="53">
        <f>(D11/B11)</f>
        <v/>
      </c>
      <c r="D11" s="53" t="n">
        <v>155.67</v>
      </c>
      <c r="E11" t="inlineStr">
        <is>
          <t>DCA1</t>
        </is>
      </c>
      <c r="P11" s="53">
        <f>(SUM(P6:P9))</f>
        <v/>
      </c>
    </row>
    <row r="12">
      <c r="B12" s="64" t="n">
        <v>0.12977094</v>
      </c>
      <c r="C12" s="53">
        <f>(D12/B12)</f>
        <v/>
      </c>
      <c r="D12" s="53" t="n">
        <v>37.3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0.1005401320185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0.27229158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3" t="n">
        <v>6.654749566659588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0.07044242000000001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($B$14/5)</f>
        <v/>
      </c>
      <c r="O6" s="53">
        <f>($S$6*Params!K8)</f>
        <v/>
      </c>
      <c r="P6" s="53">
        <f>(O6*N6)</f>
        <v/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($B$14/5)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($B$14/5)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($B$14/5)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52.11043840245423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0.0029365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($B$13/5)</f>
        <v/>
      </c>
      <c r="O6" s="53">
        <f>($C$5*Params!K8)</f>
        <v/>
      </c>
      <c r="P6" s="53">
        <f>(O6*N6)</f>
        <v/>
      </c>
    </row>
    <row r="7">
      <c r="N7" s="24">
        <f>($B$13/5)</f>
        <v/>
      </c>
      <c r="O7" s="53">
        <f>($C$5*Params!K9)</f>
        <v/>
      </c>
      <c r="P7" s="53">
        <f>(O7*N7)</f>
        <v/>
      </c>
    </row>
    <row r="8">
      <c r="N8" s="24">
        <f>($B$13/5)</f>
        <v/>
      </c>
      <c r="O8" s="53">
        <f>($C$5*Params!K10)</f>
        <v/>
      </c>
      <c r="P8" s="53">
        <f>(O8*N8)</f>
        <v/>
      </c>
    </row>
    <row r="9">
      <c r="N9" s="24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5.264776249190429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0.00222315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2.445621182462486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0.01732897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25" sqref="B2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44008.59240575077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0.00034848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0.00661319</v>
      </c>
      <c r="C23" s="53">
        <f>(D23/B23)</f>
        <v/>
      </c>
      <c r="D23" s="53" t="n">
        <v>155.25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0.00148949</v>
      </c>
      <c r="C24" s="53">
        <f>(D24/B24)</f>
        <v/>
      </c>
      <c r="D24" s="53" t="n">
        <v>37.3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0.00164414</v>
      </c>
      <c r="C34" s="53">
        <f>(D34/B34)</f>
        <v/>
      </c>
      <c r="D34" s="53" t="n">
        <v>42.85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16.79075284264833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0.00228818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78.06260184212684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0.00109354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1.04316887051494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0.0555953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27" sqref="O2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0.0002016819653990002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4840.90366622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</row>
    <row r="27">
      <c r="B27" s="29" t="n">
        <v>-40000</v>
      </c>
      <c r="C27" s="28">
        <f>(D27/B27)</f>
        <v/>
      </c>
      <c r="D27" s="53" t="n">
        <v>-12.44</v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tabSelected="1"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0.9068111247383026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0.31647604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40.30980155</v>
      </c>
      <c r="C7" s="53">
        <f>(D7/B7)</f>
        <v/>
      </c>
      <c r="D7" s="53" t="n">
        <v>37.3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0.7741254727627848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0.32943937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Q26" sqref="Q2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2.32810977393021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21.32625675</v>
      </c>
      <c r="C6" s="53">
        <f>(D6/B6)</f>
        <v/>
      </c>
      <c r="D6" s="53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0.09976723999999999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($C$6*Params!K9)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1.020582485571205e-05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256.67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72.51992572287413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5.9619129</v>
      </c>
      <c r="C17" s="53">
        <f>(D17/B17)</f>
        <v/>
      </c>
      <c r="D17" s="53" t="n">
        <v>116.64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0.06163217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1.83307005</v>
      </c>
      <c r="C19" s="53">
        <f>(D19/B19)</f>
        <v/>
      </c>
      <c r="D19" s="53" t="n">
        <v>37.1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0.1069868210427855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0.24030507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6.451316920177815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0.00254387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0.6709930320416494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0.78141475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0.1743615372347369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0.8724007398674478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0.004364844013660773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0.6085078046048459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0.006642124473016755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8.199999999999999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(-310/3)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J21" sqref="J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0.5373917890462966</v>
      </c>
      <c r="M3" t="inlineStr">
        <is>
          <t>Objectif :</t>
        </is>
      </c>
      <c r="N3" s="24">
        <f>(INDEX(N5:N21,MATCH(MAX(O6),O5:O21,0))/0.9)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0.70998675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109.50335533</v>
      </c>
      <c r="C7" s="53">
        <f>(D7/B7)</f>
        <v/>
      </c>
      <c r="D7" s="53" t="n">
        <v>37.1</v>
      </c>
      <c r="E7" t="inlineStr">
        <is>
          <t>DCA2</t>
        </is>
      </c>
      <c r="N7" s="1">
        <f>2*($B$13-B10)/5-N6</f>
        <v/>
      </c>
      <c r="O7" s="53">
        <f>($S$7*Params!K9)</f>
        <v/>
      </c>
      <c r="P7" s="53">
        <f>(O7*N7)</f>
        <v/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($B$13/5)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7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0.179901589709949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0.5597506799999999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2023-12-08T20:10:03Z</dcterms:modified>
  <cp:lastModifiedBy>Tiko</cp:lastModifiedBy>
</cp:coreProperties>
</file>