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8"/>
  <c r="C20" l="1"/>
  <c r="T2"/>
  <c r="C23" i="2" l="1"/>
  <c r="C30" i="1" l="1"/>
  <c r="C4"/>
  <c r="C37"/>
  <c r="C29"/>
  <c r="Q2" l="1"/>
  <c r="C45" l="1"/>
  <c r="C48" l="1"/>
  <c r="C44" l="1"/>
  <c r="C16" l="1"/>
  <c r="C19" l="1"/>
  <c r="C43" l="1"/>
  <c r="C17" l="1"/>
  <c r="C38" l="1"/>
  <c r="C35"/>
  <c r="C36" l="1"/>
  <c r="C25" l="1"/>
  <c r="C34" l="1"/>
  <c r="C50" l="1"/>
  <c r="C18" l="1"/>
  <c r="C39" l="1"/>
  <c r="C14"/>
  <c r="C40" l="1"/>
  <c r="C31"/>
  <c r="C33"/>
  <c r="C26" l="1"/>
  <c r="C47"/>
  <c r="C27"/>
  <c r="C24" l="1"/>
  <c r="C49" l="1"/>
  <c r="C13"/>
  <c r="C12" l="1"/>
  <c r="C23" l="1"/>
  <c r="C42" l="1"/>
  <c r="C32"/>
  <c r="C22"/>
  <c r="C21" l="1"/>
  <c r="C15"/>
  <c r="C7" l="1"/>
  <c r="D15" s="1"/>
  <c r="D18"/>
  <c r="D13"/>
  <c r="D46"/>
  <c r="D19"/>
  <c r="D43"/>
  <c r="D21"/>
  <c r="D32"/>
  <c r="M8"/>
  <c r="D40"/>
  <c r="D36"/>
  <c r="D25"/>
  <c r="D41"/>
  <c r="D28"/>
  <c r="N9"/>
  <c r="D17"/>
  <c r="D14"/>
  <c r="D7"/>
  <c r="E7" s="1"/>
  <c r="D50"/>
  <c r="D37"/>
  <c r="N8"/>
  <c r="D34"/>
  <c r="D31"/>
  <c r="D45"/>
  <c r="D48"/>
  <c r="M9"/>
  <c r="D12"/>
  <c r="D39"/>
  <c r="D35"/>
  <c r="D29"/>
  <c r="D42"/>
  <c r="D22"/>
  <c r="D47" l="1"/>
  <c r="D44"/>
  <c r="D23"/>
  <c r="D33"/>
  <c r="D49"/>
  <c r="D16"/>
  <c r="D38"/>
  <c r="Q3"/>
  <c r="D24"/>
  <c r="D26"/>
  <c r="D30"/>
  <c r="D27"/>
  <c r="D20"/>
  <c r="M10"/>
  <c r="N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M20" l="1"/>
  <c r="N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<sst xmlns="http://schemas.openxmlformats.org/spreadsheetml/2006/main" count="92" uniqueCount="59">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</sst>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859.60827316651717</c:v>
                </c:pt>
                <c:pt idx="1">
                  <c:v>739.25381166548073</c:v>
                </c:pt>
                <c:pt idx="2">
                  <c:v>689.60310068015553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859.60827316651717</v>
          </cell>
        </row>
      </sheetData>
      <sheetData sheetId="1">
        <row r="4">
          <cell r="J4">
            <v>739.25381166548073</v>
          </cell>
        </row>
      </sheetData>
      <sheetData sheetId="2">
        <row r="2">
          <cell r="Y2">
            <v>62.31</v>
          </cell>
        </row>
      </sheetData>
      <sheetData sheetId="3">
        <row r="4">
          <cell r="J4">
            <v>1.0056103471852</v>
          </cell>
        </row>
      </sheetData>
      <sheetData sheetId="4">
        <row r="46">
          <cell r="M46">
            <v>76.27000000000001</v>
          </cell>
          <cell r="O46">
            <v>0.70155841391313523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23.180986463762768</v>
          </cell>
        </row>
      </sheetData>
      <sheetData sheetId="8">
        <row r="4">
          <cell r="J4">
            <v>7.1305966169925368</v>
          </cell>
        </row>
      </sheetData>
      <sheetData sheetId="9">
        <row r="4">
          <cell r="J4">
            <v>15.757230679570215</v>
          </cell>
        </row>
      </sheetData>
      <sheetData sheetId="10">
        <row r="4">
          <cell r="J4">
            <v>10.42343703460894</v>
          </cell>
        </row>
      </sheetData>
      <sheetData sheetId="11">
        <row r="4">
          <cell r="J4">
            <v>25.50566355630227</v>
          </cell>
        </row>
      </sheetData>
      <sheetData sheetId="12">
        <row r="4">
          <cell r="J4">
            <v>1.9174229881727594</v>
          </cell>
        </row>
      </sheetData>
      <sheetData sheetId="13">
        <row r="4">
          <cell r="J4">
            <v>116.88719197325993</v>
          </cell>
        </row>
      </sheetData>
      <sheetData sheetId="14">
        <row r="4">
          <cell r="J4">
            <v>3.7793310038792414</v>
          </cell>
        </row>
      </sheetData>
      <sheetData sheetId="15">
        <row r="4">
          <cell r="J4">
            <v>24.269291917307068</v>
          </cell>
        </row>
      </sheetData>
      <sheetData sheetId="16">
        <row r="4">
          <cell r="J4">
            <v>3.7553425301399952</v>
          </cell>
        </row>
      </sheetData>
      <sheetData sheetId="17">
        <row r="4">
          <cell r="J4">
            <v>4.6366633233022059</v>
          </cell>
        </row>
      </sheetData>
      <sheetData sheetId="18">
        <row r="4">
          <cell r="J4">
            <v>6.942934402011482</v>
          </cell>
        </row>
      </sheetData>
      <sheetData sheetId="19">
        <row r="4">
          <cell r="J4">
            <v>4.769850514899006</v>
          </cell>
        </row>
      </sheetData>
      <sheetData sheetId="20">
        <row r="4">
          <cell r="J4">
            <v>12.117479402658505</v>
          </cell>
        </row>
      </sheetData>
      <sheetData sheetId="21">
        <row r="4">
          <cell r="J4">
            <v>1.1756310349080334</v>
          </cell>
        </row>
      </sheetData>
      <sheetData sheetId="22">
        <row r="4">
          <cell r="J4">
            <v>32.020981426380395</v>
          </cell>
        </row>
      </sheetData>
      <sheetData sheetId="23">
        <row r="4">
          <cell r="J4">
            <v>27.018713559611019</v>
          </cell>
        </row>
      </sheetData>
      <sheetData sheetId="24">
        <row r="4">
          <cell r="J4">
            <v>22.334089201192821</v>
          </cell>
        </row>
      </sheetData>
      <sheetData sheetId="25">
        <row r="4">
          <cell r="J4">
            <v>20.400151168856247</v>
          </cell>
        </row>
      </sheetData>
      <sheetData sheetId="26">
        <row r="4">
          <cell r="J4">
            <v>2.9761528280670957</v>
          </cell>
        </row>
      </sheetData>
      <sheetData sheetId="27">
        <row r="4">
          <cell r="J4">
            <v>105.77579404870286</v>
          </cell>
        </row>
      </sheetData>
      <sheetData sheetId="28">
        <row r="4">
          <cell r="J4">
            <v>0.66458962935111843</v>
          </cell>
        </row>
      </sheetData>
      <sheetData sheetId="29">
        <row r="4">
          <cell r="J4">
            <v>6.1759286686870656</v>
          </cell>
        </row>
      </sheetData>
      <sheetData sheetId="30">
        <row r="4">
          <cell r="J4">
            <v>22.624774191910173</v>
          </cell>
        </row>
      </sheetData>
      <sheetData sheetId="31">
        <row r="4">
          <cell r="J4">
            <v>4.0257866928981016</v>
          </cell>
        </row>
      </sheetData>
      <sheetData sheetId="32">
        <row r="4">
          <cell r="J4">
            <v>2.3615947155102126</v>
          </cell>
        </row>
      </sheetData>
      <sheetData sheetId="33">
        <row r="4">
          <cell r="J4">
            <v>1.6321204299298775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0.22+15.37</f>
        <v>15.59</v>
      </c>
      <c r="J2" t="s">
        <v>6</v>
      </c>
      <c r="K2" s="9">
        <v>16.306000000000001</v>
      </c>
      <c r="M2" t="s">
        <v>7</v>
      </c>
      <c r="N2" s="9">
        <v>2</v>
      </c>
      <c r="P2" t="s">
        <v>8</v>
      </c>
      <c r="Q2" s="10">
        <f>N2+K2+H2</f>
        <v>33.896000000000001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1.4671041346383522E-2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2310.401777195967</v>
      </c>
      <c r="D7" s="20">
        <f>(C7*[1]Feuil1!$K$2-C4)/C4</f>
        <v>-5.7185760073607102E-2</v>
      </c>
      <c r="E7" s="32">
        <f>C7-C7/(1+D7)</f>
        <v>-140.13585721263507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859.60827316651717</v>
      </c>
    </row>
    <row r="9" spans="2:20">
      <c r="M9" s="17" t="str">
        <f>IF(C13&gt;C7*[2]Params!F8,B13,"Others")</f>
        <v>BTC</v>
      </c>
      <c r="N9" s="18">
        <f>IF(C13&gt;C7*0.1,C13,C7)</f>
        <v>739.25381166548073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689.60310068015553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859.60827316651717</v>
      </c>
      <c r="D12" s="30">
        <f>C12/$C$7</f>
        <v>0.3720600813464513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739.25381166548073</v>
      </c>
      <c r="D13" s="30">
        <f t="shared" ref="D13:D50" si="0">C13/$C$7</f>
        <v>0.31996764327401123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116.88719197325993</v>
      </c>
      <c r="D14" s="30">
        <f t="shared" si="0"/>
        <v>5.0591716612649412E-2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105.77579404870286</v>
      </c>
      <c r="D15" s="30">
        <f t="shared" si="0"/>
        <v>4.5782424118924581E-2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3.301157432997024E-2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62.31</v>
      </c>
      <c r="D17" s="30">
        <f t="shared" si="0"/>
        <v>2.6969335210442449E-2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27.018713559611019</v>
      </c>
      <c r="D18" s="30">
        <f>C18/$C$7</f>
        <v>1.1694378798653125E-2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32.020981426380395</v>
      </c>
      <c r="D19" s="30">
        <f>C19/$C$7</f>
        <v>1.3859486147575099E-2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15.59</v>
      </c>
      <c r="D20" s="30">
        <f t="shared" si="0"/>
        <v>6.7477441170084697E-3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25.50566355630227</v>
      </c>
      <c r="D21" s="30">
        <f t="shared" si="0"/>
        <v>1.1039492701246694E-2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23.180986463762768</v>
      </c>
      <c r="D22" s="30">
        <f t="shared" si="0"/>
        <v>1.0033313985715726E-2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22.334089201192821</v>
      </c>
      <c r="D23" s="30">
        <f t="shared" si="0"/>
        <v>9.6667555494606323E-3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24.269291917307068</v>
      </c>
      <c r="D24" s="30">
        <f t="shared" si="0"/>
        <v>1.0504359958881973E-2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20.400151168856247</v>
      </c>
      <c r="D25" s="30">
        <f t="shared" si="0"/>
        <v>8.829698526987376E-3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22.624774191910173</v>
      </c>
      <c r="D26" s="30">
        <f t="shared" si="0"/>
        <v>9.7925713247021765E-3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15.757230679570215</v>
      </c>
      <c r="D27" s="30">
        <f t="shared" si="0"/>
        <v>6.8201257612838543E-3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8.6565030365727651E-3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16.306000000000001</v>
      </c>
      <c r="D29" s="30">
        <f t="shared" si="0"/>
        <v>7.0576469257177749E-3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2</v>
      </c>
      <c r="D30" s="30">
        <f t="shared" si="0"/>
        <v>8.6565030365727644E-4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10.42343703460894</v>
      </c>
      <c r="D31" s="30">
        <f t="shared" si="0"/>
        <v>4.5115257170808649E-3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12.117479402658505</v>
      </c>
      <c r="D32" s="30">
        <f t="shared" si="0"/>
        <v>5.2447498622360637E-3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7.1305966169925368</v>
      </c>
      <c r="D33" s="30">
        <f t="shared" si="0"/>
        <v>3.0863015633785687E-3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6.942934402011482</v>
      </c>
      <c r="D34" s="30">
        <f t="shared" si="0"/>
        <v>3.0050766366868952E-3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6.1759286686870656</v>
      </c>
      <c r="D35" s="30">
        <f t="shared" si="0"/>
        <v>2.6730972637073187E-3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4.769850514899006</v>
      </c>
      <c r="D36" s="30">
        <f t="shared" si="0"/>
        <v>2.0645112733110706E-3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2.3372558198746464E-3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4.6366633233022059</v>
      </c>
      <c r="D38" s="30">
        <f t="shared" si="0"/>
        <v>2.0068645068865554E-3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3.7553425301399952</v>
      </c>
      <c r="D39" s="30">
        <f t="shared" si="0"/>
        <v>1.6254067007763857E-3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3.7793310038792414</v>
      </c>
      <c r="D40" s="30">
        <f t="shared" si="0"/>
        <v>1.6357895155647124E-3</v>
      </c>
    </row>
    <row r="41" spans="2:14">
      <c r="B41" s="22" t="s">
        <v>56</v>
      </c>
      <c r="C41" s="9">
        <f>[2]SHIB!$J$4</f>
        <v>2.9761528280670957</v>
      </c>
      <c r="D41" s="30">
        <f t="shared" si="0"/>
        <v>1.2881537996733718E-3</v>
      </c>
    </row>
    <row r="42" spans="2:14">
      <c r="B42" s="22" t="s">
        <v>37</v>
      </c>
      <c r="C42" s="9">
        <f>[2]GRT!$J$4</f>
        <v>4.0257866928981016</v>
      </c>
      <c r="D42" s="30">
        <f t="shared" si="0"/>
        <v>1.7424617365833321E-3</v>
      </c>
    </row>
    <row r="43" spans="2:14">
      <c r="B43" s="22" t="s">
        <v>50</v>
      </c>
      <c r="C43" s="9">
        <f>[2]KAVA!$J$4</f>
        <v>2.3615947155102126</v>
      </c>
      <c r="D43" s="30">
        <f t="shared" si="0"/>
        <v>1.0221575912984174E-3</v>
      </c>
    </row>
    <row r="44" spans="2:14">
      <c r="B44" s="22" t="s">
        <v>36</v>
      </c>
      <c r="C44" s="9">
        <f>[2]AMP!$J$4</f>
        <v>1.9174229881727594</v>
      </c>
      <c r="D44" s="30">
        <f t="shared" si="0"/>
        <v>8.2990889597559577E-4</v>
      </c>
    </row>
    <row r="45" spans="2:14">
      <c r="B45" s="22" t="s">
        <v>40</v>
      </c>
      <c r="C45" s="9">
        <f>[2]SHPING!$J$4</f>
        <v>1.6321204299298775</v>
      </c>
      <c r="D45" s="30">
        <f t="shared" si="0"/>
        <v>7.0642277288702148E-4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7.3441494754186156E-4</v>
      </c>
    </row>
    <row r="47" spans="2:14">
      <c r="B47" s="22" t="s">
        <v>23</v>
      </c>
      <c r="C47" s="9">
        <f>[2]LUNA!J4</f>
        <v>1.1756310349080334</v>
      </c>
      <c r="D47" s="30">
        <f t="shared" si="0"/>
        <v>5.0884268117852864E-4</v>
      </c>
    </row>
    <row r="48" spans="2:14">
      <c r="B48" s="7" t="s">
        <v>25</v>
      </c>
      <c r="C48" s="1">
        <f>[2]POLIS!J4</f>
        <v>1.0056103471852</v>
      </c>
      <c r="D48" s="30">
        <f t="shared" si="0"/>
        <v>4.3525345120088381E-4</v>
      </c>
    </row>
    <row r="49" spans="2:4">
      <c r="B49" s="22" t="s">
        <v>43</v>
      </c>
      <c r="C49" s="9">
        <f>[2]TRX!$J$4</f>
        <v>0.66458962935111843</v>
      </c>
      <c r="D49" s="30">
        <f t="shared" si="0"/>
        <v>2.8765110722763621E-4</v>
      </c>
    </row>
    <row r="50" spans="2:4">
      <c r="B50" s="7" t="s">
        <v>28</v>
      </c>
      <c r="C50" s="1">
        <f>[2]ATLAS!O46</f>
        <v>0.70155841391313523</v>
      </c>
      <c r="D50" s="30">
        <f t="shared" si="0"/>
        <v>3.0365212701861135E-4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2023-06-13T21:10:43Z</dcterms:modified>
</cp:coreProperties>
</file>