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2" l="1"/>
  <c r="C41" l="1"/>
  <c r="C42" l="1"/>
  <c r="C29" l="1"/>
  <c r="C34" l="1"/>
  <c r="C38"/>
  <c r="C35"/>
  <c r="C23" l="1"/>
  <c r="C20"/>
  <c r="C44" l="1"/>
  <c r="C16" l="1"/>
  <c r="C12" l="1"/>
  <c r="C13" l="1"/>
  <c r="C28" l="1"/>
  <c r="C24" l="1"/>
  <c r="C31" l="1"/>
  <c r="C49" l="1"/>
  <c r="C52" l="1"/>
  <c r="C33" l="1"/>
  <c r="C39" l="1"/>
  <c r="C15" l="1"/>
  <c r="C26" l="1"/>
  <c r="C17" l="1"/>
  <c r="C22" l="1"/>
  <c r="C30" l="1"/>
  <c r="C25"/>
  <c r="C7" l="1"/>
  <c r="M9" l="1"/>
  <c r="D55"/>
  <c r="D27"/>
  <c r="D41"/>
  <c r="D34"/>
  <c r="D21"/>
  <c r="D16"/>
  <c r="D49"/>
  <c r="Q3"/>
  <c r="D23"/>
  <c r="M8"/>
  <c r="D19"/>
  <c r="D12"/>
  <c r="D51"/>
  <c r="D32"/>
  <c r="D43"/>
  <c r="D35"/>
  <c r="D46"/>
  <c r="D52"/>
  <c r="D44"/>
  <c r="D53"/>
  <c r="D18"/>
  <c r="D36"/>
  <c r="D22"/>
  <c r="D17"/>
  <c r="D47"/>
  <c r="D39"/>
  <c r="D24"/>
  <c r="D50"/>
  <c r="D37"/>
  <c r="D14"/>
  <c r="D42"/>
  <c r="D54"/>
  <c r="D29"/>
  <c r="D38"/>
  <c r="D28"/>
  <c r="D7"/>
  <c r="E7" s="1"/>
  <c r="N8"/>
  <c r="D25"/>
  <c r="D15"/>
  <c r="D40"/>
  <c r="D31"/>
  <c r="D45"/>
  <c r="D48"/>
  <c r="N9"/>
  <c r="D33"/>
  <c r="D13"/>
  <c r="D20"/>
  <c r="D26"/>
  <c r="D30"/>
  <c r="N10" l="1"/>
  <c r="M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<sst xmlns="http://schemas.openxmlformats.org/spreadsheetml/2006/main" count="107" uniqueCount="67">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</sst>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1257.3948297286147</c:v>
                </c:pt>
                <c:pt idx="1">
                  <c:v>1287.1110425265488</c:v>
                </c:pt>
                <c:pt idx="2">
                  <c:v>552.62</c:v>
                </c:pt>
                <c:pt idx="3">
                  <c:v>286.21362581610805</c:v>
                </c:pt>
                <c:pt idx="4">
                  <c:v>1051.6619041717065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1287.1110425265488</v>
          </cell>
        </row>
      </sheetData>
      <sheetData sheetId="1">
        <row r="4">
          <cell r="J4">
            <v>1257.3948297286147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3.1657287415983384</v>
          </cell>
        </row>
      </sheetData>
      <sheetData sheetId="4">
        <row r="47">
          <cell r="M47">
            <v>112.44999999999999</v>
          </cell>
          <cell r="O47">
            <v>2.184409627271112</v>
          </cell>
        </row>
      </sheetData>
      <sheetData sheetId="5">
        <row r="4">
          <cell r="C4">
            <v>-106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4.1971688732144816</v>
          </cell>
        </row>
      </sheetData>
      <sheetData sheetId="8">
        <row r="4">
          <cell r="J4">
            <v>44.085286971173531</v>
          </cell>
        </row>
      </sheetData>
      <sheetData sheetId="9">
        <row r="4">
          <cell r="J4">
            <v>11.74698411318623</v>
          </cell>
        </row>
      </sheetData>
      <sheetData sheetId="10">
        <row r="4">
          <cell r="J4">
            <v>24.765586514422914</v>
          </cell>
        </row>
      </sheetData>
      <sheetData sheetId="11">
        <row r="4">
          <cell r="J4">
            <v>13.979907991966819</v>
          </cell>
        </row>
      </sheetData>
      <sheetData sheetId="12">
        <row r="4">
          <cell r="J4">
            <v>63.277925872452201</v>
          </cell>
        </row>
      </sheetData>
      <sheetData sheetId="13">
        <row r="4">
          <cell r="J4">
            <v>3.8102481951044771</v>
          </cell>
        </row>
      </sheetData>
      <sheetData sheetId="14">
        <row r="4">
          <cell r="J4">
            <v>188.69026481352267</v>
          </cell>
        </row>
      </sheetData>
      <sheetData sheetId="15">
        <row r="4">
          <cell r="J4">
            <v>5.7170835035433338</v>
          </cell>
        </row>
      </sheetData>
      <sheetData sheetId="16">
        <row r="4">
          <cell r="J4">
            <v>39.715062218185473</v>
          </cell>
        </row>
      </sheetData>
      <sheetData sheetId="17">
        <row r="4">
          <cell r="J4">
            <v>5.4083475737730566</v>
          </cell>
        </row>
      </sheetData>
      <sheetData sheetId="18">
        <row r="4">
          <cell r="J4">
            <v>4.984615104601394</v>
          </cell>
        </row>
      </sheetData>
      <sheetData sheetId="19">
        <row r="4">
          <cell r="J4">
            <v>13.596518731627393</v>
          </cell>
        </row>
      </sheetData>
      <sheetData sheetId="20">
        <row r="4">
          <cell r="J4">
            <v>2.5722119640306</v>
          </cell>
        </row>
      </sheetData>
      <sheetData sheetId="21">
        <row r="4">
          <cell r="J4">
            <v>14.390205909777213</v>
          </cell>
        </row>
      </sheetData>
      <sheetData sheetId="22">
        <row r="4">
          <cell r="J4">
            <v>8.3781108295277953</v>
          </cell>
        </row>
      </sheetData>
      <sheetData sheetId="23">
        <row r="4">
          <cell r="J4">
            <v>11.863989104728079</v>
          </cell>
        </row>
      </sheetData>
      <sheetData sheetId="24">
        <row r="4">
          <cell r="J4">
            <v>3.9813078640574497</v>
          </cell>
        </row>
      </sheetData>
      <sheetData sheetId="25">
        <row r="4">
          <cell r="J4">
            <v>20.159250819448978</v>
          </cell>
        </row>
      </sheetData>
      <sheetData sheetId="26">
        <row r="4">
          <cell r="J4">
            <v>49.494994722980607</v>
          </cell>
        </row>
      </sheetData>
      <sheetData sheetId="27">
        <row r="4">
          <cell r="J4">
            <v>1.9709630758490888</v>
          </cell>
        </row>
      </sheetData>
      <sheetData sheetId="28">
        <row r="4">
          <cell r="J4">
            <v>40.047538829718214</v>
          </cell>
        </row>
      </sheetData>
      <sheetData sheetId="29">
        <row r="4">
          <cell r="J4">
            <v>37.479861182320121</v>
          </cell>
        </row>
      </sheetData>
      <sheetData sheetId="30">
        <row r="4">
          <cell r="J4">
            <v>2.2125653776485343</v>
          </cell>
        </row>
      </sheetData>
      <sheetData sheetId="31">
        <row r="4">
          <cell r="J4">
            <v>4.8045837203229826</v>
          </cell>
        </row>
      </sheetData>
      <sheetData sheetId="32">
        <row r="4">
          <cell r="J4">
            <v>2.9445556644827926</v>
          </cell>
        </row>
      </sheetData>
      <sheetData sheetId="33">
        <row r="4">
          <cell r="J4">
            <v>286.21362581610805</v>
          </cell>
        </row>
      </sheetData>
      <sheetData sheetId="34">
        <row r="4">
          <cell r="J4">
            <v>1.0046358171204588</v>
          </cell>
        </row>
      </sheetData>
      <sheetData sheetId="35">
        <row r="4">
          <cell r="J4">
            <v>13.733143167544023</v>
          </cell>
        </row>
      </sheetData>
      <sheetData sheetId="36">
        <row r="4">
          <cell r="J4">
            <v>19.940857732554935</v>
          </cell>
        </row>
      </sheetData>
      <sheetData sheetId="37">
        <row r="4">
          <cell r="J4">
            <v>10.148473750360697</v>
          </cell>
        </row>
      </sheetData>
      <sheetData sheetId="38">
        <row r="4">
          <cell r="J4">
            <v>7.082722193590091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13.17+37.53</f>
        <v>50.7</v>
      </c>
      <c r="M2" t="s">
        <v>59</v>
      </c>
      <c r="N2" s="9">
        <f>552.62</f>
        <v>552.62</v>
      </c>
      <c r="P2" t="s">
        <v>8</v>
      </c>
      <c r="Q2" s="10">
        <f>N2+K2+H2</f>
        <v>629.55000000000007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0.14195034970712953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4435.001402242975</v>
      </c>
      <c r="D7" s="20">
        <f>(C7*[1]Feuil1!$K$2-C4)/C4</f>
        <v>0.55584089284545379</v>
      </c>
      <c r="E7" s="31">
        <f>C7-C7/(1+D7)</f>
        <v>1584.4519516935247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1257.3948297286147</v>
      </c>
    </row>
    <row r="9" spans="2:20">
      <c r="M9" s="17" t="str">
        <f>IF(C13&gt;C7*Params!F8,B13,"Others")</f>
        <v>ETH</v>
      </c>
      <c r="N9" s="18">
        <f>IF(C13&gt;C7*0.1,C13,C7)</f>
        <v>1287.1110425265488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552.62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286.21362581610805</v>
      </c>
    </row>
    <row r="12" spans="2:20">
      <c r="B12" s="7" t="s">
        <v>4</v>
      </c>
      <c r="C12" s="1">
        <f>[2]BTC!J4</f>
        <v>1257.3948297286147</v>
      </c>
      <c r="D12" s="20">
        <f>C12/$C$7</f>
        <v>0.2835162192040559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1051.6619041717065</v>
      </c>
    </row>
    <row r="13" spans="2:20">
      <c r="B13" s="7" t="s">
        <v>19</v>
      </c>
      <c r="C13" s="1">
        <f>[2]ETH!J4</f>
        <v>1287.1110425265488</v>
      </c>
      <c r="D13" s="20">
        <f t="shared" ref="D13:D55" si="0">C13/$C$7</f>
        <v>0.29021660328576226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552.62</v>
      </c>
      <c r="D14" s="20">
        <f t="shared" si="0"/>
        <v>0.12460424470678089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286.21362581610805</v>
      </c>
      <c r="D15" s="20">
        <f t="shared" si="0"/>
        <v>6.4535182710733136E-2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188.69026481352267</v>
      </c>
      <c r="D16" s="20">
        <f t="shared" si="0"/>
        <v>4.2545705784465752E-2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112.44999999999999</v>
      </c>
      <c r="D17" s="20">
        <f t="shared" si="0"/>
        <v>2.535512163381258E-2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106</v>
      </c>
      <c r="D18" s="20">
        <f>C18/$C$7</f>
        <v>2.3900781620134582E-2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1.4103715946598283E-2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63.277925872452201</v>
      </c>
      <c r="D20" s="20">
        <f t="shared" si="0"/>
        <v>1.4267847996722115E-2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50.7</v>
      </c>
      <c r="D21" s="20">
        <f t="shared" si="0"/>
        <v>1.143178894472475E-2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40.047538829718214</v>
      </c>
      <c r="D22" s="20">
        <f t="shared" si="0"/>
        <v>9.0298818867259913E-3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49.494994722980607</v>
      </c>
      <c r="D23" s="20">
        <f t="shared" si="0"/>
        <v>1.1160085473242199E-2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44.085286971173531</v>
      </c>
      <c r="D24" s="20">
        <f t="shared" si="0"/>
        <v>9.940309590179084E-3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37.479861182320121</v>
      </c>
      <c r="D25" s="20">
        <f t="shared" si="0"/>
        <v>8.4509243138829477E-3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39.715062218185473</v>
      </c>
      <c r="D26" s="20">
        <f t="shared" si="0"/>
        <v>8.9549153689331019E-3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5.9143160556238694E-3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24.765586514422914</v>
      </c>
      <c r="D28" s="20">
        <f t="shared" si="0"/>
        <v>5.5841214620355852E-3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20.159250819448978</v>
      </c>
      <c r="D29" s="20">
        <f t="shared" si="0"/>
        <v>4.5454891647280114E-3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19.940857732554935</v>
      </c>
      <c r="D30" s="20">
        <f t="shared" si="0"/>
        <v>4.496246094188373E-3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13.596518731627393</v>
      </c>
      <c r="D31" s="20">
        <f t="shared" si="0"/>
        <v>3.0657304245159957E-3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13.979907991966819</v>
      </c>
      <c r="D32" s="20">
        <f t="shared" si="0"/>
        <v>3.1521766791091804E-3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11.74698411318623</v>
      </c>
      <c r="D33" s="20">
        <f t="shared" si="0"/>
        <v>2.6486990753250414E-3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13.733143167544023</v>
      </c>
      <c r="D34" s="20">
        <f t="shared" si="0"/>
        <v>3.0965363755237076E-3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14.390205909777213</v>
      </c>
      <c r="D35" s="20">
        <f t="shared" si="0"/>
        <v>3.2446902728146725E-3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11.863989104728079</v>
      </c>
      <c r="D36" s="20">
        <f t="shared" si="0"/>
        <v>2.6750812522241679E-3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2.3675302548246519E-3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8.3781108295277953</v>
      </c>
      <c r="D38" s="20">
        <f t="shared" si="0"/>
        <v>1.8890886540172494E-3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5.4083475737730566</v>
      </c>
      <c r="D39" s="20">
        <f t="shared" si="0"/>
        <v>1.2194691913824014E-3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5.7170835035433338</v>
      </c>
      <c r="D40" s="20">
        <f t="shared" si="0"/>
        <v>1.2890826822855013E-3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4.8045837203229826</v>
      </c>
      <c r="D41" s="20">
        <f t="shared" si="0"/>
        <v>1.0833330780669187E-3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4.984615104601394</v>
      </c>
      <c r="D42" s="20">
        <f t="shared" si="0"/>
        <v>1.1239263875047379E-3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4.1971688732144816</v>
      </c>
      <c r="D43" s="20">
        <f t="shared" si="0"/>
        <v>9.4637374208986474E-4</v>
      </c>
    </row>
    <row r="44" spans="2:14">
      <c r="B44" s="22" t="s">
        <v>23</v>
      </c>
      <c r="C44" s="9">
        <f>[2]LUNA!J4</f>
        <v>3.9813078640574497</v>
      </c>
      <c r="D44" s="20">
        <f t="shared" si="0"/>
        <v>8.9770160208831669E-4</v>
      </c>
    </row>
    <row r="45" spans="2:14">
      <c r="B45" s="22" t="s">
        <v>36</v>
      </c>
      <c r="C45" s="9">
        <f>[2]AMP!$J$4</f>
        <v>3.8102481951044771</v>
      </c>
      <c r="D45" s="20">
        <f t="shared" si="0"/>
        <v>8.5913122669532133E-4</v>
      </c>
    </row>
    <row r="46" spans="2:14">
      <c r="B46" s="7" t="s">
        <v>25</v>
      </c>
      <c r="C46" s="1">
        <f>[2]POLIS!J4</f>
        <v>3.1657287415983384</v>
      </c>
      <c r="D46" s="20">
        <f t="shared" si="0"/>
        <v>7.1380557850495615E-4</v>
      </c>
    </row>
    <row r="47" spans="2:14">
      <c r="B47" s="22" t="s">
        <v>40</v>
      </c>
      <c r="C47" s="9">
        <f>[2]SHPING!$J$4</f>
        <v>2.9445556644827926</v>
      </c>
      <c r="D47" s="20">
        <f t="shared" si="0"/>
        <v>6.6393567835031607E-4</v>
      </c>
    </row>
    <row r="48" spans="2:14">
      <c r="B48" s="22" t="s">
        <v>50</v>
      </c>
      <c r="C48" s="9">
        <f>[2]KAVA!$J$4</f>
        <v>2.5722119640306</v>
      </c>
      <c r="D48" s="20">
        <f t="shared" si="0"/>
        <v>5.7997996634898911E-4</v>
      </c>
    </row>
    <row r="49" spans="2:4">
      <c r="B49" s="22" t="s">
        <v>62</v>
      </c>
      <c r="C49" s="10">
        <f>[2]SEI!$J$4</f>
        <v>2.2125653776485343</v>
      </c>
      <c r="D49" s="20">
        <f t="shared" si="0"/>
        <v>4.988871878438512E-4</v>
      </c>
    </row>
    <row r="50" spans="2:4">
      <c r="B50" s="22" t="s">
        <v>65</v>
      </c>
      <c r="C50" s="10">
        <f>[2]DYDX!$J$4</f>
        <v>7.082722193590091</v>
      </c>
      <c r="D50" s="20">
        <f t="shared" si="0"/>
        <v>1.5970056266516731E-3</v>
      </c>
    </row>
    <row r="51" spans="2:4">
      <c r="B51" s="22" t="s">
        <v>66</v>
      </c>
      <c r="C51" s="10">
        <f>[2]TIA!$J$4</f>
        <v>10.148473750360697</v>
      </c>
      <c r="D51" s="20">
        <f t="shared" si="0"/>
        <v>2.2882684423116907E-3</v>
      </c>
    </row>
    <row r="52" spans="2:4">
      <c r="B52" s="7" t="s">
        <v>28</v>
      </c>
      <c r="C52" s="1">
        <f>[2]ATLAS!O47</f>
        <v>2.184409627271112</v>
      </c>
      <c r="D52" s="20">
        <f t="shared" si="0"/>
        <v>4.9253865538043801E-4</v>
      </c>
    </row>
    <row r="53" spans="2:4">
      <c r="B53" s="22" t="s">
        <v>63</v>
      </c>
      <c r="C53" s="10">
        <f>[2]MEME!$J$4</f>
        <v>1.9709630758490888</v>
      </c>
      <c r="D53" s="20">
        <f t="shared" si="0"/>
        <v>4.4441092506809272E-4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3.8259144611360368E-4</v>
      </c>
    </row>
    <row r="55" spans="2:4">
      <c r="B55" s="22" t="s">
        <v>43</v>
      </c>
      <c r="C55" s="9">
        <f>[2]TRX!$J$4</f>
        <v>1.0046358171204588</v>
      </c>
      <c r="D55" s="20">
        <f t="shared" si="0"/>
        <v>2.2652435162982595E-4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2023-12-25T12:23:28Z</dcterms:modified>
</cp:coreProperties>
</file>