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31" l="1"/>
  <c r="C52" l="1"/>
  <c r="C36" l="1"/>
  <c r="C43" l="1"/>
  <c r="C26" l="1"/>
  <c r="C24" l="1"/>
  <c r="C28" l="1"/>
  <c r="C25"/>
  <c r="C23" l="1"/>
  <c r="C34" l="1"/>
  <c r="C27" l="1"/>
  <c r="C29" l="1"/>
  <c r="C33" l="1"/>
  <c r="C15" l="1"/>
  <c r="C17" l="1"/>
  <c r="C49" l="1"/>
  <c r="C7" l="1"/>
  <c r="D22" l="1"/>
  <c r="D38"/>
  <c r="D30"/>
  <c r="M9"/>
  <c r="D46"/>
  <c r="D35"/>
  <c r="D12"/>
  <c r="D41"/>
  <c r="D53"/>
  <c r="D14"/>
  <c r="D33"/>
  <c r="N8"/>
  <c r="D18"/>
  <c r="N9"/>
  <c r="D24"/>
  <c r="D55"/>
  <c r="D34"/>
  <c r="D23"/>
  <c r="D51"/>
  <c r="D31"/>
  <c r="D29"/>
  <c r="D47"/>
  <c r="D48"/>
  <c r="D26"/>
  <c r="D17"/>
  <c r="D7"/>
  <c r="E7" s="1"/>
  <c r="D50"/>
  <c r="D13"/>
  <c r="D27"/>
  <c r="D28"/>
  <c r="D54"/>
  <c r="D32"/>
  <c r="D25"/>
  <c r="D21"/>
  <c r="D39"/>
  <c r="D43"/>
  <c r="D16"/>
  <c r="D45"/>
  <c r="D42"/>
  <c r="D37"/>
  <c r="D15"/>
  <c r="D20"/>
  <c r="D52"/>
  <c r="D19"/>
  <c r="D40"/>
  <c r="D44"/>
  <c r="Q3"/>
  <c r="M8"/>
  <c r="D36"/>
  <c r="D49"/>
  <c r="M10" l="1"/>
  <c r="N10"/>
  <c r="M11" l="1"/>
  <c r="N11"/>
  <c r="M12" l="1"/>
  <c r="N12"/>
  <c r="M13" l="1"/>
  <c r="N13"/>
  <c r="N14" l="1"/>
  <c r="M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<sst xmlns="http://schemas.openxmlformats.org/spreadsheetml/2006/main" count="107" uniqueCount="67">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</sst>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1298.8635754784425</c:v>
                </c:pt>
                <c:pt idx="1">
                  <c:v>1226.2591404236834</c:v>
                </c:pt>
                <c:pt idx="2">
                  <c:v>552.91</c:v>
                </c:pt>
                <c:pt idx="3">
                  <c:v>271.08960131800882</c:v>
                </c:pt>
                <c:pt idx="4">
                  <c:v>227.70625611353756</c:v>
                </c:pt>
                <c:pt idx="5">
                  <c:v>821.42479475968366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1298.8635754784425</v>
          </cell>
        </row>
      </sheetData>
      <sheetData sheetId="1">
        <row r="4">
          <cell r="J4">
            <v>1226.2591404236834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2.4977147299861944</v>
          </cell>
        </row>
      </sheetData>
      <sheetData sheetId="4">
        <row r="47">
          <cell r="M47">
            <v>111.75</v>
          </cell>
          <cell r="O47">
            <v>2.0714538295035432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3.2909098355616941</v>
          </cell>
        </row>
      </sheetData>
      <sheetData sheetId="8">
        <row r="4">
          <cell r="J4">
            <v>44.015225071130381</v>
          </cell>
        </row>
      </sheetData>
      <sheetData sheetId="9">
        <row r="4">
          <cell r="J4">
            <v>11.201371229774812</v>
          </cell>
        </row>
      </sheetData>
      <sheetData sheetId="10">
        <row r="4">
          <cell r="J4">
            <v>23.179083251841249</v>
          </cell>
        </row>
      </sheetData>
      <sheetData sheetId="11">
        <row r="4">
          <cell r="J4">
            <v>13.141842925459651</v>
          </cell>
        </row>
      </sheetData>
      <sheetData sheetId="12">
        <row r="4">
          <cell r="J4">
            <v>54.050589836129539</v>
          </cell>
        </row>
      </sheetData>
      <sheetData sheetId="13">
        <row r="4">
          <cell r="J4">
            <v>3.4603741861209159</v>
          </cell>
        </row>
      </sheetData>
      <sheetData sheetId="14">
        <row r="4">
          <cell r="J4">
            <v>227.70625611353756</v>
          </cell>
        </row>
      </sheetData>
      <sheetData sheetId="15">
        <row r="4">
          <cell r="J4">
            <v>5.5258013432378492</v>
          </cell>
        </row>
      </sheetData>
      <sheetData sheetId="16">
        <row r="4">
          <cell r="J4">
            <v>36.302927830055673</v>
          </cell>
        </row>
      </sheetData>
      <sheetData sheetId="17">
        <row r="4">
          <cell r="J4">
            <v>5.0950760346531609</v>
          </cell>
        </row>
      </sheetData>
      <sheetData sheetId="18">
        <row r="4">
          <cell r="J4">
            <v>4.779030424926054</v>
          </cell>
        </row>
      </sheetData>
      <sheetData sheetId="19">
        <row r="4">
          <cell r="J4">
            <v>15.161557145066304</v>
          </cell>
        </row>
      </sheetData>
      <sheetData sheetId="20">
        <row r="4">
          <cell r="J4">
            <v>2.5485883140556176</v>
          </cell>
        </row>
      </sheetData>
      <sheetData sheetId="21">
        <row r="4">
          <cell r="J4">
            <v>13.782384788235744</v>
          </cell>
        </row>
      </sheetData>
      <sheetData sheetId="22">
        <row r="4">
          <cell r="J4">
            <v>8.9743591204787982</v>
          </cell>
        </row>
      </sheetData>
      <sheetData sheetId="23">
        <row r="4">
          <cell r="J4">
            <v>12.033560794011246</v>
          </cell>
        </row>
      </sheetData>
      <sheetData sheetId="24">
        <row r="4">
          <cell r="J4">
            <v>3.4981973609716963</v>
          </cell>
        </row>
      </sheetData>
      <sheetData sheetId="25">
        <row r="4">
          <cell r="J4">
            <v>17.974037543966773</v>
          </cell>
        </row>
      </sheetData>
      <sheetData sheetId="26">
        <row r="4">
          <cell r="J4">
            <v>55.731776291970711</v>
          </cell>
        </row>
      </sheetData>
      <sheetData sheetId="27">
        <row r="4">
          <cell r="J4">
            <v>1.7871851997377708</v>
          </cell>
        </row>
      </sheetData>
      <sheetData sheetId="28">
        <row r="4">
          <cell r="J4">
            <v>43.662878058057267</v>
          </cell>
        </row>
      </sheetData>
      <sheetData sheetId="29">
        <row r="4">
          <cell r="J4">
            <v>36.344129560880717</v>
          </cell>
        </row>
      </sheetData>
      <sheetData sheetId="30">
        <row r="4">
          <cell r="J4">
            <v>2.0630950253379079</v>
          </cell>
        </row>
      </sheetData>
      <sheetData sheetId="31">
        <row r="4">
          <cell r="J4">
            <v>4.5988150602509972</v>
          </cell>
        </row>
      </sheetData>
      <sheetData sheetId="32">
        <row r="4">
          <cell r="J4">
            <v>2.8690140308892254</v>
          </cell>
        </row>
      </sheetData>
      <sheetData sheetId="33">
        <row r="4">
          <cell r="J4">
            <v>271.08960131800882</v>
          </cell>
        </row>
      </sheetData>
      <sheetData sheetId="34">
        <row r="4">
          <cell r="J4">
            <v>0.98905366666221328</v>
          </cell>
        </row>
      </sheetData>
      <sheetData sheetId="35">
        <row r="4">
          <cell r="J4">
            <v>13.041613721681086</v>
          </cell>
        </row>
      </sheetData>
      <sheetData sheetId="36">
        <row r="4">
          <cell r="J4">
            <v>19.240242683324794</v>
          </cell>
        </row>
      </sheetData>
      <sheetData sheetId="37">
        <row r="4">
          <cell r="J4">
            <v>13.050842488797665</v>
          </cell>
        </row>
      </sheetData>
      <sheetData sheetId="38">
        <row r="4">
          <cell r="J4">
            <v>11.885269776926314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C7" sqref="C7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552.91</f>
        <v>552.91</v>
      </c>
      <c r="P2" t="s">
        <v>8</v>
      </c>
      <c r="Q2" s="10">
        <f>N2+K2+H2</f>
        <v>609.99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0.13868914520138959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4398.2533680933539</v>
      </c>
      <c r="D7" s="20">
        <f>(C7*[1]Feuil1!$K$2-C4)/C4</f>
        <v>0.54294933113529387</v>
      </c>
      <c r="E7" s="31">
        <f>C7-C7/(1+D7)</f>
        <v>1547.7039175439036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1298.8635754784425</v>
      </c>
    </row>
    <row r="9" spans="2:20">
      <c r="M9" s="17" t="str">
        <f>IF(C13&gt;C7*Params!F8,B13,"Others")</f>
        <v>BTC</v>
      </c>
      <c r="N9" s="18">
        <f>IF(C13&gt;C7*0.1,C13,C7)</f>
        <v>1226.2591404236834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552.91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271.08960131800882</v>
      </c>
    </row>
    <row r="12" spans="2:20">
      <c r="B12" s="7" t="s">
        <v>19</v>
      </c>
      <c r="C12" s="1">
        <f>[2]ETH!J4</f>
        <v>1298.8635754784425</v>
      </c>
      <c r="D12" s="20">
        <f>C12/$C$7</f>
        <v>0.2953134953299657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227.70625611353756</v>
      </c>
    </row>
    <row r="13" spans="2:20">
      <c r="B13" s="7" t="s">
        <v>4</v>
      </c>
      <c r="C13" s="1">
        <f>[2]BTC!J4</f>
        <v>1226.2591404236834</v>
      </c>
      <c r="D13" s="20">
        <f t="shared" ref="D13:D55" si="0">C13/$C$7</f>
        <v>0.27880593449196123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821.42479475968366</v>
      </c>
      <c r="Q13" s="23"/>
    </row>
    <row r="14" spans="2:20">
      <c r="B14" s="7" t="s">
        <v>59</v>
      </c>
      <c r="C14" s="1">
        <f>$N$2</f>
        <v>552.91</v>
      </c>
      <c r="D14" s="20">
        <f t="shared" si="0"/>
        <v>0.1257112662064957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271.08960131800882</v>
      </c>
      <c r="D15" s="20">
        <f t="shared" si="0"/>
        <v>6.163574006095205E-2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227.70625611353756</v>
      </c>
      <c r="D16" s="20">
        <f t="shared" si="0"/>
        <v>5.1771973339555105E-2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2.5407813203913651E-2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2.0462668352145223E-2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1.4221554504740929E-2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55.731776291970711</v>
      </c>
      <c r="D20" s="20">
        <f t="shared" si="0"/>
        <v>1.2671342832650517E-2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54.050589836129539</v>
      </c>
      <c r="D21" s="20">
        <f t="shared" si="0"/>
        <v>1.2289103267272779E-2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1.1527303171708475E-2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44.015225071130381</v>
      </c>
      <c r="D23" s="20">
        <f t="shared" si="0"/>
        <v>1.0007432811950762E-2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43.662878058057267</v>
      </c>
      <c r="D24" s="20">
        <f t="shared" si="0"/>
        <v>9.9273221444687153E-3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36.344129560880717</v>
      </c>
      <c r="D25" s="20">
        <f t="shared" si="0"/>
        <v>8.2633096639077724E-3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36.302927830055673</v>
      </c>
      <c r="D26" s="20">
        <f t="shared" si="0"/>
        <v>8.2539419155365796E-3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23.179083251841249</v>
      </c>
      <c r="D27" s="20">
        <f t="shared" si="0"/>
        <v>5.2700654809910144E-3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19.240242683324794</v>
      </c>
      <c r="D28" s="20">
        <f t="shared" si="0"/>
        <v>4.374518944929599E-3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17.974037543966773</v>
      </c>
      <c r="D29" s="20">
        <f t="shared" si="0"/>
        <v>4.0866307690133209E-3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1.4505758231854056E-3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15.161557145066304</v>
      </c>
      <c r="D31" s="20">
        <f t="shared" si="0"/>
        <v>3.4471768395732171E-3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13.141842925459651</v>
      </c>
      <c r="D32" s="20">
        <f t="shared" si="0"/>
        <v>2.987968592440742E-3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13.782384788235744</v>
      </c>
      <c r="D33" s="20">
        <f t="shared" si="0"/>
        <v>3.133604100259103E-3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13.041613721681086</v>
      </c>
      <c r="D34" s="20">
        <f t="shared" si="0"/>
        <v>2.9651801818171824E-3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12.033560794011246</v>
      </c>
      <c r="D35" s="20">
        <f t="shared" si="0"/>
        <v>2.7359862624803271E-3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11.201371229774812</v>
      </c>
      <c r="D36" s="20">
        <f t="shared" si="0"/>
        <v>2.5467771618238118E-3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13.050842488797665</v>
      </c>
      <c r="D37" s="20">
        <f t="shared" si="0"/>
        <v>2.9672784618261349E-3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11.885269776926314</v>
      </c>
      <c r="D38" s="20">
        <f t="shared" si="0"/>
        <v>2.7022703746779797E-3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2.3873113077502758E-3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8.9743591204787982</v>
      </c>
      <c r="D40" s="20">
        <f t="shared" si="0"/>
        <v>2.0404370483934147E-3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5.5258013432378492</v>
      </c>
      <c r="D41" s="20">
        <f t="shared" si="0"/>
        <v>1.256362669627941E-3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4.779030424926054</v>
      </c>
      <c r="D42" s="20">
        <f t="shared" si="0"/>
        <v>1.0865746070008167E-3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5.0950760346531609</v>
      </c>
      <c r="D43" s="20">
        <f t="shared" si="0"/>
        <v>1.1584316791785644E-3</v>
      </c>
    </row>
    <row r="44" spans="2:14">
      <c r="B44" s="22" t="s">
        <v>56</v>
      </c>
      <c r="C44" s="9">
        <f>[2]SHIB!$J$4</f>
        <v>4.5988150602509972</v>
      </c>
      <c r="D44" s="20">
        <f t="shared" si="0"/>
        <v>1.0456003043418545E-3</v>
      </c>
    </row>
    <row r="45" spans="2:14">
      <c r="B45" s="22" t="s">
        <v>23</v>
      </c>
      <c r="C45" s="9">
        <f>[2]LUNA!J4</f>
        <v>3.4981973609716963</v>
      </c>
      <c r="D45" s="20">
        <f t="shared" si="0"/>
        <v>7.9536058253237179E-4</v>
      </c>
    </row>
    <row r="46" spans="2:14">
      <c r="B46" s="22" t="s">
        <v>36</v>
      </c>
      <c r="C46" s="9">
        <f>[2]AMP!$J$4</f>
        <v>3.4603741861209159</v>
      </c>
      <c r="D46" s="20">
        <f t="shared" si="0"/>
        <v>7.8676099272129716E-4</v>
      </c>
    </row>
    <row r="47" spans="2:14">
      <c r="B47" s="22" t="s">
        <v>64</v>
      </c>
      <c r="C47" s="10">
        <f>[2]ACE!$J$4</f>
        <v>3.2909098355616941</v>
      </c>
      <c r="D47" s="20">
        <f t="shared" si="0"/>
        <v>7.4823107268790791E-4</v>
      </c>
    </row>
    <row r="48" spans="2:14">
      <c r="B48" s="22" t="s">
        <v>40</v>
      </c>
      <c r="C48" s="9">
        <f>[2]SHPING!$J$4</f>
        <v>2.8690140308892254</v>
      </c>
      <c r="D48" s="20">
        <f t="shared" si="0"/>
        <v>6.5230758457486158E-4</v>
      </c>
    </row>
    <row r="49" spans="2:4">
      <c r="B49" s="22" t="s">
        <v>62</v>
      </c>
      <c r="C49" s="10">
        <f>[2]SEI!$J$4</f>
        <v>2.0630950253379079</v>
      </c>
      <c r="D49" s="20">
        <f t="shared" si="0"/>
        <v>4.6907143647166946E-4</v>
      </c>
    </row>
    <row r="50" spans="2:4">
      <c r="B50" s="22" t="s">
        <v>50</v>
      </c>
      <c r="C50" s="9">
        <f>[2]KAVA!$J$4</f>
        <v>2.5485883140556176</v>
      </c>
      <c r="D50" s="20">
        <f t="shared" si="0"/>
        <v>5.7945463818525591E-4</v>
      </c>
    </row>
    <row r="51" spans="2:4">
      <c r="B51" s="7" t="s">
        <v>25</v>
      </c>
      <c r="C51" s="1">
        <f>[2]POLIS!J4</f>
        <v>2.4977147299861944</v>
      </c>
      <c r="D51" s="20">
        <f t="shared" si="0"/>
        <v>5.6788786842194936E-4</v>
      </c>
    </row>
    <row r="52" spans="2:4">
      <c r="B52" s="7" t="s">
        <v>28</v>
      </c>
      <c r="C52" s="1">
        <f>[2]ATLAS!O47</f>
        <v>2.0714538295035432</v>
      </c>
      <c r="D52" s="20">
        <f t="shared" si="0"/>
        <v>4.7097191911013532E-4</v>
      </c>
    </row>
    <row r="53" spans="2:4">
      <c r="B53" s="22" t="s">
        <v>63</v>
      </c>
      <c r="C53" s="10">
        <f>[2]MEME!$J$4</f>
        <v>1.7871851997377708</v>
      </c>
      <c r="D53" s="20">
        <f t="shared" si="0"/>
        <v>4.0633975584551576E-4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3.8578805220936175E-4</v>
      </c>
    </row>
    <row r="55" spans="2:4">
      <c r="B55" s="22" t="s">
        <v>43</v>
      </c>
      <c r="C55" s="9">
        <f>[2]TRX!$J$4</f>
        <v>0.98905366666221328</v>
      </c>
      <c r="D55" s="20">
        <f t="shared" si="0"/>
        <v>2.2487419070424514E-4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2023-12-30T11:32:31Z</dcterms:modified>
</cp:coreProperties>
</file>