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4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32" l="1"/>
  <c r="C20"/>
  <c r="C14" l="1"/>
  <c r="C12" l="1"/>
  <c r="C13" l="1"/>
  <c r="C18" l="1"/>
  <c r="C7" l="1"/>
  <c r="D14" l="1"/>
  <c r="D53"/>
  <c r="D54"/>
  <c r="D45"/>
  <c r="D36"/>
  <c r="D44"/>
  <c r="D50"/>
  <c r="D31"/>
  <c r="D28"/>
  <c r="D16"/>
  <c r="D26"/>
  <c r="N9"/>
  <c r="D25"/>
  <c r="D46"/>
  <c r="D48"/>
  <c r="D49"/>
  <c r="D37"/>
  <c r="D19"/>
  <c r="D23"/>
  <c r="D24"/>
  <c r="D41"/>
  <c r="D43"/>
  <c r="D33"/>
  <c r="N8"/>
  <c r="M8"/>
  <c r="D12"/>
  <c r="Q3"/>
  <c r="D51"/>
  <c r="D42"/>
  <c r="D17"/>
  <c r="M9"/>
  <c r="D52"/>
  <c r="D29"/>
  <c r="D47"/>
  <c r="D34"/>
  <c r="D7"/>
  <c r="E7" s="1"/>
  <c r="D40"/>
  <c r="D30"/>
  <c r="D21"/>
  <c r="D32"/>
  <c r="D20"/>
  <c r="D27"/>
  <c r="D38"/>
  <c r="D22"/>
  <c r="D39"/>
  <c r="D13"/>
  <c r="D15"/>
  <c r="D35"/>
  <c r="D18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<sst xmlns="http://schemas.openxmlformats.org/spreadsheetml/2006/main" count="112" uniqueCount="68">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</sst>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USDC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1668.2766069099459</c:v>
                </c:pt>
                <c:pt idx="1">
                  <c:v>1298.5982646363113</c:v>
                </c:pt>
                <c:pt idx="2">
                  <c:v>454.12581787165288</c:v>
                </c:pt>
                <c:pt idx="3">
                  <c:v>388.84</c:v>
                </c:pt>
                <c:pt idx="4">
                  <c:v>266.64999999999998</c:v>
                </c:pt>
                <c:pt idx="5">
                  <c:v>1134.5294564076344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1668.2766069099459</v>
          </cell>
        </row>
      </sheetData>
      <sheetData sheetId="1">
        <row r="4">
          <cell r="J4">
            <v>1298.5982646363113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2.5460384940369551</v>
          </cell>
        </row>
      </sheetData>
      <sheetData sheetId="4">
        <row r="47">
          <cell r="M47">
            <v>128.25</v>
          </cell>
          <cell r="O47">
            <v>0.4931018784565282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2.91403379881812</v>
          </cell>
        </row>
      </sheetData>
      <sheetData sheetId="7">
        <row r="4">
          <cell r="J4">
            <v>44.125413677359212</v>
          </cell>
        </row>
      </sheetData>
      <sheetData sheetId="8">
        <row r="4">
          <cell r="J4">
            <v>11.741415005423875</v>
          </cell>
        </row>
      </sheetData>
      <sheetData sheetId="9">
        <row r="4">
          <cell r="J4">
            <v>24.161922908275077</v>
          </cell>
        </row>
      </sheetData>
      <sheetData sheetId="10">
        <row r="4">
          <cell r="J4">
            <v>11.954398999434162</v>
          </cell>
        </row>
      </sheetData>
      <sheetData sheetId="11">
        <row r="4">
          <cell r="J4">
            <v>60.770942580385963</v>
          </cell>
        </row>
      </sheetData>
      <sheetData sheetId="12">
        <row r="4">
          <cell r="J4">
            <v>3.4818445835313447</v>
          </cell>
        </row>
      </sheetData>
      <sheetData sheetId="13">
        <row r="4">
          <cell r="J4">
            <v>239.19726898316057</v>
          </cell>
        </row>
      </sheetData>
      <sheetData sheetId="14">
        <row r="4">
          <cell r="J4">
            <v>4.9734059980590821</v>
          </cell>
        </row>
      </sheetData>
      <sheetData sheetId="15">
        <row r="4">
          <cell r="J4">
            <v>47.74642964939968</v>
          </cell>
        </row>
      </sheetData>
      <sheetData sheetId="16">
        <row r="4">
          <cell r="J4">
            <v>5.9179328331774004</v>
          </cell>
        </row>
      </sheetData>
      <sheetData sheetId="17">
        <row r="4">
          <cell r="J4">
            <v>4.5334385991122117</v>
          </cell>
        </row>
      </sheetData>
      <sheetData sheetId="18">
        <row r="4">
          <cell r="J4">
            <v>14.134124776608227</v>
          </cell>
        </row>
      </sheetData>
      <sheetData sheetId="19">
        <row r="4">
          <cell r="J4">
            <v>2.0961103622741999</v>
          </cell>
        </row>
      </sheetData>
      <sheetData sheetId="20">
        <row r="4">
          <cell r="J4">
            <v>16.968362888966269</v>
          </cell>
        </row>
      </sheetData>
      <sheetData sheetId="21">
        <row r="4">
          <cell r="J4">
            <v>13.722671069824836</v>
          </cell>
        </row>
      </sheetData>
      <sheetData sheetId="22">
        <row r="4">
          <cell r="J4">
            <v>11.732915844889817</v>
          </cell>
        </row>
      </sheetData>
      <sheetData sheetId="23">
        <row r="4">
          <cell r="J4">
            <v>4.8797198056564666</v>
          </cell>
        </row>
      </sheetData>
      <sheetData sheetId="24">
        <row r="4">
          <cell r="J4">
            <v>46.423883155219258</v>
          </cell>
        </row>
      </sheetData>
      <sheetData sheetId="25">
        <row r="4">
          <cell r="J4">
            <v>53.29800495903423</v>
          </cell>
        </row>
      </sheetData>
      <sheetData sheetId="26">
        <row r="4">
          <cell r="J4">
            <v>1.5215774030904325</v>
          </cell>
        </row>
      </sheetData>
      <sheetData sheetId="27">
        <row r="4">
          <cell r="J4">
            <v>49.705482407639209</v>
          </cell>
        </row>
      </sheetData>
      <sheetData sheetId="28">
        <row r="4">
          <cell r="J4">
            <v>56.557758894589178</v>
          </cell>
        </row>
      </sheetData>
      <sheetData sheetId="29">
        <row r="4">
          <cell r="J4">
            <v>2.629473734923363</v>
          </cell>
        </row>
      </sheetData>
      <sheetData sheetId="30">
        <row r="4">
          <cell r="J4">
            <v>14.324180739244515</v>
          </cell>
        </row>
      </sheetData>
      <sheetData sheetId="31">
        <row r="4">
          <cell r="J4">
            <v>2.5981014523213273</v>
          </cell>
        </row>
      </sheetData>
      <sheetData sheetId="32">
        <row r="4">
          <cell r="J4">
            <v>454.12581787165288</v>
          </cell>
        </row>
      </sheetData>
      <sheetData sheetId="33">
        <row r="4">
          <cell r="J4">
            <v>1.1756566847999195</v>
          </cell>
        </row>
      </sheetData>
      <sheetData sheetId="34">
        <row r="4">
          <cell r="J4">
            <v>17.867150716201959</v>
          </cell>
        </row>
      </sheetData>
      <sheetData sheetId="35">
        <row r="4">
          <cell r="J4">
            <v>16.29489744998957</v>
          </cell>
        </row>
      </sheetData>
      <sheetData sheetId="36">
        <row r="4">
          <cell r="J4">
            <v>24.551055190335607</v>
          </cell>
        </row>
      </sheetData>
      <sheetData sheetId="37">
        <row r="4">
          <cell r="J4">
            <v>19.434074216728845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O30" sqref="O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0.13557614060769971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5211.020145825546</v>
      </c>
      <c r="D7" s="20">
        <f>(C7*[1]Feuil1!$K$2-C4)/C4</f>
        <v>0.76741383501741722</v>
      </c>
      <c r="E7" s="31">
        <f>C7-C7/(1+D7)</f>
        <v>2262.6330490513528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1668.2766069099459</v>
      </c>
    </row>
    <row r="9" spans="2:20">
      <c r="M9" s="17" t="str">
        <f>IF(C13&gt;C7*Params!F8,B13,"Others")</f>
        <v>BTC</v>
      </c>
      <c r="N9" s="18">
        <f>IF(C13&gt;C7*0.1,C13,C7)</f>
        <v>1298.5982646363113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454.12581787165288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19</v>
      </c>
      <c r="C12" s="1">
        <f>[2]ETH!J4</f>
        <v>1668.2766069099459</v>
      </c>
      <c r="D12" s="20">
        <f>C12/$C$7</f>
        <v>0.32014395650463418</v>
      </c>
      <c r="M12" s="17" t="str">
        <f>IF(OR(M11="",M11="Others"),"",IF(C16&gt;C7*Params!F8,B16,"Others"))</f>
        <v>USDC</v>
      </c>
      <c r="N12" s="21">
        <f>IF(OR(M11="",M11="Others"),"",IF(C16&gt;$C$7*Params!F$8,C16,SUM(C16:C57)))</f>
        <v>266.64999999999998</v>
      </c>
    </row>
    <row r="13" spans="2:20">
      <c r="B13" s="7" t="s">
        <v>4</v>
      </c>
      <c r="C13" s="1">
        <f>[2]BTC!J4</f>
        <v>1298.5982646363113</v>
      </c>
      <c r="D13" s="20">
        <f t="shared" ref="D13:D51" si="0">C13/$C$7</f>
        <v>0.24920231131261217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1134.5294564076344</v>
      </c>
      <c r="Q13" s="23"/>
    </row>
    <row r="14" spans="2:20">
      <c r="B14" s="7" t="s">
        <v>24</v>
      </c>
      <c r="C14" s="1">
        <f>[2]SOL!J4</f>
        <v>454.12581787165288</v>
      </c>
      <c r="D14" s="20">
        <f t="shared" si="0"/>
        <v>8.7147200579419146E-2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7.4618786555928532E-2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5.1170402826711092E-2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239.19726898316057</v>
      </c>
      <c r="D17" s="20">
        <f t="shared" si="0"/>
        <v>4.5902196170701272E-2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2.4611303815959867E-2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1.3369103307434991E-2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60.770942580385963</v>
      </c>
      <c r="D20" s="20">
        <f t="shared" si="0"/>
        <v>1.1662004920297318E-2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53.29800495903423</v>
      </c>
      <c r="D21" s="20">
        <f t="shared" si="0"/>
        <v>1.0227940684844655E-2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56.557758894589178</v>
      </c>
      <c r="D22" s="20">
        <f t="shared" si="0"/>
        <v>1.0853490739216692E-2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51</v>
      </c>
      <c r="D23" s="20">
        <f t="shared" si="0"/>
        <v>9.7869512250600647E-3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47.74642964939968</v>
      </c>
      <c r="D24" s="20">
        <f t="shared" si="0"/>
        <v>9.1625878068516929E-3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46.423883155219258</v>
      </c>
      <c r="D25" s="20">
        <f t="shared" si="0"/>
        <v>8.9087898062356549E-3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8.3112325011245377E-3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44.125413677359212</v>
      </c>
      <c r="D27" s="20">
        <f t="shared" si="0"/>
        <v>8.4677112048218203E-3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49.705482407639209</v>
      </c>
      <c r="D28" s="20">
        <f t="shared" si="0"/>
        <v>9.5385319988558048E-3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24.551055190335607</v>
      </c>
      <c r="D29" s="20">
        <f t="shared" si="0"/>
        <v>4.7113721504229867E-3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24.161922908275077</v>
      </c>
      <c r="D30" s="20">
        <f t="shared" si="0"/>
        <v>4.6366972746460702E-3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19.434074216728845</v>
      </c>
      <c r="D31" s="20">
        <f t="shared" si="0"/>
        <v>3.7294183620259326E-3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17.867150716201959</v>
      </c>
      <c r="D32" s="20">
        <f t="shared" si="0"/>
        <v>3.4287241684365795E-3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16.968362888966269</v>
      </c>
      <c r="D33" s="20">
        <f t="shared" si="0"/>
        <v>3.2562458816359245E-3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16.29489744998957</v>
      </c>
      <c r="D34" s="20">
        <f t="shared" si="0"/>
        <v>3.1270071874588928E-3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14.324180739244515</v>
      </c>
      <c r="D35" s="20">
        <f t="shared" si="0"/>
        <v>2.7488246712535466E-3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14.134124776608227</v>
      </c>
      <c r="D36" s="20">
        <f t="shared" si="0"/>
        <v>2.7123527411289741E-3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13.722671069824836</v>
      </c>
      <c r="D37" s="20">
        <f t="shared" si="0"/>
        <v>2.6333943615278132E-3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11.954398999434162</v>
      </c>
      <c r="D38" s="20">
        <f t="shared" si="0"/>
        <v>2.2940611751444896E-3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11.732915844889817</v>
      </c>
      <c r="D39" s="20">
        <f t="shared" si="0"/>
        <v>2.2515583353268829E-3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11.741415005423875</v>
      </c>
      <c r="D40" s="20">
        <f t="shared" si="0"/>
        <v>2.2531893327700355E-3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1.5025848645533392E-3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5.9179328331774004</v>
      </c>
      <c r="D42" s="20">
        <f t="shared" si="0"/>
        <v>1.1356572547350733E-3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4.9734059980590821</v>
      </c>
      <c r="D43" s="20">
        <f t="shared" si="0"/>
        <v>9.5440160638089028E-4</v>
      </c>
    </row>
    <row r="44" spans="2:14">
      <c r="B44" s="22" t="s">
        <v>23</v>
      </c>
      <c r="C44" s="9">
        <f>[2]LUNA!J4</f>
        <v>4.8797198056564666</v>
      </c>
      <c r="D44" s="20">
        <f t="shared" si="0"/>
        <v>9.3642313195920412E-4</v>
      </c>
    </row>
    <row r="45" spans="2:14">
      <c r="B45" s="22" t="s">
        <v>36</v>
      </c>
      <c r="C45" s="9">
        <f>[2]GRT!$J$4</f>
        <v>4.5334385991122117</v>
      </c>
      <c r="D45" s="20">
        <f t="shared" si="0"/>
        <v>8.699714206140361E-4</v>
      </c>
    </row>
    <row r="46" spans="2:14">
      <c r="B46" s="22" t="s">
        <v>35</v>
      </c>
      <c r="C46" s="9">
        <f>[2]AMP!$J$4</f>
        <v>3.4818445835313447</v>
      </c>
      <c r="D46" s="20">
        <f t="shared" si="0"/>
        <v>6.681694727894283E-4</v>
      </c>
    </row>
    <row r="47" spans="2:14">
      <c r="B47" s="22" t="s">
        <v>63</v>
      </c>
      <c r="C47" s="10">
        <f>[2]ACE!$J$4</f>
        <v>2.91403379881812</v>
      </c>
      <c r="D47" s="20">
        <f t="shared" si="0"/>
        <v>5.592060128864594E-4</v>
      </c>
    </row>
    <row r="48" spans="2:14">
      <c r="B48" s="22" t="s">
        <v>61</v>
      </c>
      <c r="C48" s="10">
        <f>[2]SEI!$J$4</f>
        <v>2.629473734923363</v>
      </c>
      <c r="D48" s="20">
        <f t="shared" si="0"/>
        <v>5.0459865080924448E-4</v>
      </c>
    </row>
    <row r="49" spans="2:4">
      <c r="B49" s="22" t="s">
        <v>39</v>
      </c>
      <c r="C49" s="9">
        <f>[2]SHPING!$J$4</f>
        <v>2.5981014523213273</v>
      </c>
      <c r="D49" s="20">
        <f t="shared" si="0"/>
        <v>4.9857827826718713E-4</v>
      </c>
    </row>
    <row r="50" spans="2:4">
      <c r="B50" s="22" t="s">
        <v>49</v>
      </c>
      <c r="C50" s="9">
        <f>[2]KAVA!$J$4</f>
        <v>2.0961103622741999</v>
      </c>
      <c r="D50" s="20">
        <f t="shared" si="0"/>
        <v>4.022456838807956E-4</v>
      </c>
    </row>
    <row r="51" spans="2:4">
      <c r="B51" s="7" t="s">
        <v>25</v>
      </c>
      <c r="C51" s="1">
        <f>[2]POLIS!J4</f>
        <v>2.5460384940369551</v>
      </c>
      <c r="D51" s="20">
        <f t="shared" si="0"/>
        <v>4.8858734427970703E-4</v>
      </c>
    </row>
    <row r="52" spans="2:4">
      <c r="B52" s="22" t="s">
        <v>62</v>
      </c>
      <c r="C52" s="10">
        <f>[2]MEME!$J$4</f>
        <v>1.5215774030904325</v>
      </c>
      <c r="D52" s="20">
        <f>C52/$C$7</f>
        <v>2.9199223194509055E-4</v>
      </c>
    </row>
    <row r="53" spans="2:4">
      <c r="B53" s="22" t="s">
        <v>42</v>
      </c>
      <c r="C53" s="9">
        <f>[2]TRX!$J$4</f>
        <v>1.1756566847999195</v>
      </c>
      <c r="D53" s="20">
        <f>C53/$C$7</f>
        <v>2.256096986578946E-4</v>
      </c>
    </row>
    <row r="54" spans="2:4">
      <c r="B54" s="7" t="s">
        <v>27</v>
      </c>
      <c r="C54" s="1">
        <f>[2]ATLAS!O47</f>
        <v>0.4931018784565282</v>
      </c>
      <c r="D54" s="20">
        <f>C54/$C$7</f>
        <v>9.4626745753716415E-5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2024-02-12T15:48:58Z</dcterms:modified>
</cp:coreProperties>
</file>