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32" l="1"/>
  <c r="C20"/>
  <c r="C14" l="1"/>
  <c r="C12" l="1"/>
  <c r="C13" l="1"/>
  <c r="C18" l="1"/>
  <c r="C7" l="1"/>
  <c r="D14" l="1"/>
  <c r="D53"/>
  <c r="D54"/>
  <c r="D45"/>
  <c r="D36"/>
  <c r="D44"/>
  <c r="D50"/>
  <c r="D31"/>
  <c r="D28"/>
  <c r="D16"/>
  <c r="D26"/>
  <c r="N9"/>
  <c r="D25"/>
  <c r="D46"/>
  <c r="D48"/>
  <c r="D49"/>
  <c r="D37"/>
  <c r="D19"/>
  <c r="D23"/>
  <c r="D24"/>
  <c r="D41"/>
  <c r="D43"/>
  <c r="D33"/>
  <c r="N8"/>
  <c r="M8"/>
  <c r="D12"/>
  <c r="Q3"/>
  <c r="D51"/>
  <c r="D42"/>
  <c r="D17"/>
  <c r="M9"/>
  <c r="D52"/>
  <c r="D29"/>
  <c r="D47"/>
  <c r="D34"/>
  <c r="D7"/>
  <c r="E7" s="1"/>
  <c r="D40"/>
  <c r="D30"/>
  <c r="D21"/>
  <c r="D32"/>
  <c r="D20"/>
  <c r="D27"/>
  <c r="D38"/>
  <c r="D22"/>
  <c r="D39"/>
  <c r="D13"/>
  <c r="D15"/>
  <c r="D35"/>
  <c r="D18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<sst xmlns="http://schemas.openxmlformats.org/spreadsheetml/2006/main" count="112" uniqueCount="68">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</sst>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USDC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1648.8808488339537</c:v>
                </c:pt>
                <c:pt idx="1">
                  <c:v>1251.7401874506963</c:v>
                </c:pt>
                <c:pt idx="2">
                  <c:v>448.56464857587883</c:v>
                </c:pt>
                <c:pt idx="3">
                  <c:v>388.84</c:v>
                </c:pt>
                <c:pt idx="4">
                  <c:v>266.64999999999998</c:v>
                </c:pt>
                <c:pt idx="5">
                  <c:v>1120.3143857407597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1648.8808488339537</v>
          </cell>
        </row>
      </sheetData>
      <sheetData sheetId="1">
        <row r="4">
          <cell r="J4">
            <v>1251.7401874506963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2.0728632495843291</v>
          </cell>
        </row>
      </sheetData>
      <sheetData sheetId="4">
        <row r="47">
          <cell r="M47">
            <v>128.25</v>
          </cell>
          <cell r="O47">
            <v>0.46552277077358895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2.682683844053781</v>
          </cell>
        </row>
      </sheetData>
      <sheetData sheetId="7">
        <row r="4">
          <cell r="J4">
            <v>43.949492803044564</v>
          </cell>
        </row>
      </sheetData>
      <sheetData sheetId="8">
        <row r="4">
          <cell r="J4">
            <v>11.360394118960896</v>
          </cell>
        </row>
      </sheetData>
      <sheetData sheetId="9">
        <row r="4">
          <cell r="J4">
            <v>23.611103713510516</v>
          </cell>
        </row>
      </sheetData>
      <sheetData sheetId="10">
        <row r="4">
          <cell r="J4">
            <v>12.401681626556718</v>
          </cell>
        </row>
      </sheetData>
      <sheetData sheetId="11">
        <row r="4">
          <cell r="J4">
            <v>57.175084534847315</v>
          </cell>
        </row>
      </sheetData>
      <sheetData sheetId="12">
        <row r="4">
          <cell r="J4">
            <v>3.4489531006942262</v>
          </cell>
        </row>
      </sheetData>
      <sheetData sheetId="13">
        <row r="4">
          <cell r="J4">
            <v>242.15349611805115</v>
          </cell>
        </row>
      </sheetData>
      <sheetData sheetId="14">
        <row r="4">
          <cell r="J4">
            <v>5.0401408814625004</v>
          </cell>
        </row>
      </sheetData>
      <sheetData sheetId="15">
        <row r="4">
          <cell r="J4">
            <v>48.560769725806338</v>
          </cell>
        </row>
      </sheetData>
      <sheetData sheetId="16">
        <row r="4">
          <cell r="J4">
            <v>5.7253075052401918</v>
          </cell>
        </row>
      </sheetData>
      <sheetData sheetId="17">
        <row r="4">
          <cell r="J4">
            <v>4.5333292505917919</v>
          </cell>
        </row>
      </sheetData>
      <sheetData sheetId="18">
        <row r="4">
          <cell r="J4">
            <v>13.954306411936146</v>
          </cell>
        </row>
      </sheetData>
      <sheetData sheetId="19">
        <row r="4">
          <cell r="J4">
            <v>2.1367632036982767</v>
          </cell>
        </row>
      </sheetData>
      <sheetData sheetId="20">
        <row r="4">
          <cell r="J4">
            <v>17.177551457743601</v>
          </cell>
        </row>
      </sheetData>
      <sheetData sheetId="21">
        <row r="4">
          <cell r="J4">
            <v>12.604503324095157</v>
          </cell>
        </row>
      </sheetData>
      <sheetData sheetId="22">
        <row r="4">
          <cell r="J4">
            <v>11.696776859213635</v>
          </cell>
        </row>
      </sheetData>
      <sheetData sheetId="23">
        <row r="4">
          <cell r="J4">
            <v>4.9957762635225809</v>
          </cell>
        </row>
      </sheetData>
      <sheetData sheetId="24">
        <row r="4">
          <cell r="J4">
            <v>45.079011795377944</v>
          </cell>
        </row>
      </sheetData>
      <sheetData sheetId="25">
        <row r="4">
          <cell r="J4">
            <v>53.409573844036757</v>
          </cell>
        </row>
      </sheetData>
      <sheetData sheetId="26">
        <row r="4">
          <cell r="J4">
            <v>1.5326969115931803</v>
          </cell>
        </row>
      </sheetData>
      <sheetData sheetId="27">
        <row r="4">
          <cell r="J4">
            <v>42.790547036236056</v>
          </cell>
        </row>
      </sheetData>
      <sheetData sheetId="28">
        <row r="4">
          <cell r="J4">
            <v>52.865374839806151</v>
          </cell>
        </row>
      </sheetData>
      <sheetData sheetId="29">
        <row r="4">
          <cell r="J4">
            <v>2.5921457040517191</v>
          </cell>
        </row>
      </sheetData>
      <sheetData sheetId="30">
        <row r="4">
          <cell r="J4">
            <v>14.413447895374931</v>
          </cell>
        </row>
      </sheetData>
      <sheetData sheetId="31">
        <row r="4">
          <cell r="J4">
            <v>2.4950935418614861</v>
          </cell>
        </row>
      </sheetData>
      <sheetData sheetId="32">
        <row r="4">
          <cell r="J4">
            <v>448.56464857587883</v>
          </cell>
        </row>
      </sheetData>
      <sheetData sheetId="33">
        <row r="4">
          <cell r="J4">
            <v>1.1569513290944669</v>
          </cell>
        </row>
      </sheetData>
      <sheetData sheetId="34">
        <row r="4">
          <cell r="J4">
            <v>17.851579763181441</v>
          </cell>
        </row>
      </sheetData>
      <sheetData sheetId="35">
        <row r="4">
          <cell r="J4">
            <v>16.25568179631955</v>
          </cell>
        </row>
      </sheetData>
      <sheetData sheetId="36">
        <row r="4">
          <cell r="J4">
            <v>24.900690942886566</v>
          </cell>
        </row>
      </sheetData>
      <sheetData sheetId="37">
        <row r="4">
          <cell r="J4">
            <v>19.168422910885671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E13" sqref="E1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0.13785197439750571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5124.9900706012904</v>
      </c>
      <c r="D7" s="20">
        <f>(C7*[1]Feuil1!$K$2-C4)/C4</f>
        <v>0.73823514429584258</v>
      </c>
      <c r="E7" s="31">
        <f>C7-C7/(1+D7)</f>
        <v>2176.6029738270972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1648.8808488339537</v>
      </c>
    </row>
    <row r="9" spans="2:20">
      <c r="M9" s="17" t="str">
        <f>IF(C13&gt;C7*Params!F8,B13,"Others")</f>
        <v>BTC</v>
      </c>
      <c r="N9" s="18">
        <f>IF(C13&gt;C7*0.1,C13,C7)</f>
        <v>1251.7401874506963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448.56464857587883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19</v>
      </c>
      <c r="C12" s="1">
        <f>[2]ETH!J4</f>
        <v>1648.8808488339537</v>
      </c>
      <c r="D12" s="20">
        <f>C12/$C$7</f>
        <v>0.32173347189343887</v>
      </c>
      <c r="M12" s="17" t="str">
        <f>IF(OR(M11="",M11="Others"),"",IF(C16&gt;C7*Params!F8,B16,"Others"))</f>
        <v>USDC</v>
      </c>
      <c r="N12" s="21">
        <f>IF(OR(M11="",M11="Others"),"",IF(C16&gt;$C$7*Params!F$8,C16,SUM(C16:C57)))</f>
        <v>266.64999999999998</v>
      </c>
    </row>
    <row r="13" spans="2:20">
      <c r="B13" s="7" t="s">
        <v>4</v>
      </c>
      <c r="C13" s="1">
        <f>[2]BTC!J4</f>
        <v>1251.7401874506963</v>
      </c>
      <c r="D13" s="20">
        <f t="shared" ref="D13:D51" si="0">C13/$C$7</f>
        <v>0.24424246100126309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1120.3143857407597</v>
      </c>
      <c r="Q13" s="23"/>
    </row>
    <row r="14" spans="2:20">
      <c r="B14" s="7" t="s">
        <v>24</v>
      </c>
      <c r="C14" s="1">
        <f>[2]SOL!J4</f>
        <v>448.56464857587883</v>
      </c>
      <c r="D14" s="20">
        <f t="shared" si="0"/>
        <v>8.7524979052935201E-2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7.5871366508692431E-2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5.2029369096653726E-2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242.15349611805115</v>
      </c>
      <c r="D17" s="20">
        <f t="shared" si="0"/>
        <v>4.7249554200529495E-2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2.5024438727342363E-2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1.3593522271642766E-2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57.175084534847315</v>
      </c>
      <c r="D20" s="20">
        <f t="shared" si="0"/>
        <v>1.1156135669964184E-2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53.409573844036757</v>
      </c>
      <c r="D21" s="20">
        <f t="shared" si="0"/>
        <v>1.0421400453127214E-2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52.865374839806151</v>
      </c>
      <c r="D22" s="20">
        <f t="shared" si="0"/>
        <v>1.0315215075841837E-2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51</v>
      </c>
      <c r="D23" s="20">
        <f t="shared" si="0"/>
        <v>9.9512387921595353E-3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48.560769725806338</v>
      </c>
      <c r="D24" s="20">
        <f t="shared" si="0"/>
        <v>9.4752904994621651E-3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45.079011795377944</v>
      </c>
      <c r="D25" s="20">
        <f t="shared" si="0"/>
        <v>8.7959217821643593E-3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8.4507480801652851E-3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43.949492803044564</v>
      </c>
      <c r="D27" s="20">
        <f t="shared" si="0"/>
        <v>8.5755274054390863E-3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42.790547036236056</v>
      </c>
      <c r="D28" s="20">
        <f t="shared" si="0"/>
        <v>8.3493912079356768E-3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24.900690942886566</v>
      </c>
      <c r="D29" s="20">
        <f t="shared" si="0"/>
        <v>4.8586808169103612E-3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23.611103713510516</v>
      </c>
      <c r="D30" s="20">
        <f t="shared" si="0"/>
        <v>4.6070535529330967E-3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19.168422910885671</v>
      </c>
      <c r="D31" s="20">
        <f t="shared" si="0"/>
        <v>3.7401873265750017E-3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17.851579763181441</v>
      </c>
      <c r="D32" s="20">
        <f t="shared" si="0"/>
        <v>3.4832418243274763E-3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17.177551457743601</v>
      </c>
      <c r="D33" s="20">
        <f t="shared" si="0"/>
        <v>3.3517238513846022E-3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16.25568179631955</v>
      </c>
      <c r="D34" s="20">
        <f t="shared" si="0"/>
        <v>3.1718464957752298E-3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14.413447895374931</v>
      </c>
      <c r="D35" s="20">
        <f t="shared" si="0"/>
        <v>2.8123855259848084E-3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13.954306411936146</v>
      </c>
      <c r="D36" s="20">
        <f t="shared" si="0"/>
        <v>2.7227967702772456E-3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12.604503324095157</v>
      </c>
      <c r="D37" s="20">
        <f t="shared" si="0"/>
        <v>2.4594200477380305E-3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12.401681626556718</v>
      </c>
      <c r="D38" s="20">
        <f t="shared" si="0"/>
        <v>2.4198450056902624E-3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11.696776859213635</v>
      </c>
      <c r="D39" s="20">
        <f t="shared" si="0"/>
        <v>2.2823023455811903E-3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11.360394118960896</v>
      </c>
      <c r="D40" s="20">
        <f t="shared" si="0"/>
        <v>2.216666561780877E-3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1.5278078380903759E-3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5.7253075052401918</v>
      </c>
      <c r="D42" s="20">
        <f t="shared" si="0"/>
        <v>1.1171353361409478E-3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5.0401408814625004</v>
      </c>
      <c r="D43" s="20">
        <f t="shared" si="0"/>
        <v>9.8344402857958421E-4</v>
      </c>
    </row>
    <row r="44" spans="2:14">
      <c r="B44" s="22" t="s">
        <v>23</v>
      </c>
      <c r="C44" s="9">
        <f>[2]LUNA!J4</f>
        <v>4.9957762635225809</v>
      </c>
      <c r="D44" s="20">
        <f t="shared" si="0"/>
        <v>9.7478750099050447E-4</v>
      </c>
    </row>
    <row r="45" spans="2:14">
      <c r="B45" s="22" t="s">
        <v>36</v>
      </c>
      <c r="C45" s="9">
        <f>[2]GRT!$J$4</f>
        <v>4.5333292505917919</v>
      </c>
      <c r="D45" s="20">
        <f t="shared" si="0"/>
        <v>8.8455376266903052E-4</v>
      </c>
    </row>
    <row r="46" spans="2:14">
      <c r="B46" s="22" t="s">
        <v>35</v>
      </c>
      <c r="C46" s="9">
        <f>[2]AMP!$J$4</f>
        <v>3.4489531006942262</v>
      </c>
      <c r="D46" s="20">
        <f t="shared" si="0"/>
        <v>6.729677625091627E-4</v>
      </c>
    </row>
    <row r="47" spans="2:14">
      <c r="B47" s="22" t="s">
        <v>63</v>
      </c>
      <c r="C47" s="10">
        <f>[2]ACE!$J$4</f>
        <v>2.682683844053781</v>
      </c>
      <c r="D47" s="20">
        <f t="shared" si="0"/>
        <v>5.2345152031465982E-4</v>
      </c>
    </row>
    <row r="48" spans="2:14">
      <c r="B48" s="22" t="s">
        <v>61</v>
      </c>
      <c r="C48" s="10">
        <f>[2]SEI!$J$4</f>
        <v>2.5921457040517191</v>
      </c>
      <c r="D48" s="20">
        <f t="shared" si="0"/>
        <v>5.0578550755076782E-4</v>
      </c>
    </row>
    <row r="49" spans="2:4">
      <c r="B49" s="22" t="s">
        <v>39</v>
      </c>
      <c r="C49" s="9">
        <f>[2]SHPING!$J$4</f>
        <v>2.4950935418614861</v>
      </c>
      <c r="D49" s="20">
        <f t="shared" si="0"/>
        <v>4.8684846360468146E-4</v>
      </c>
    </row>
    <row r="50" spans="2:4">
      <c r="B50" s="22" t="s">
        <v>49</v>
      </c>
      <c r="C50" s="9">
        <f>[2]KAVA!$J$4</f>
        <v>2.1367632036982767</v>
      </c>
      <c r="D50" s="20">
        <f t="shared" si="0"/>
        <v>4.1693021337845844E-4</v>
      </c>
    </row>
    <row r="51" spans="2:4">
      <c r="B51" s="7" t="s">
        <v>25</v>
      </c>
      <c r="C51" s="1">
        <f>[2]POLIS!J4</f>
        <v>2.0728632495843291</v>
      </c>
      <c r="D51" s="20">
        <f t="shared" si="0"/>
        <v>4.0446190549226375E-4</v>
      </c>
    </row>
    <row r="52" spans="2:4">
      <c r="B52" s="22" t="s">
        <v>62</v>
      </c>
      <c r="C52" s="10">
        <f>[2]MEME!$J$4</f>
        <v>1.5326969115931803</v>
      </c>
      <c r="D52" s="20">
        <f>C52/$C$7</f>
        <v>2.9906339143665042E-4</v>
      </c>
    </row>
    <row r="53" spans="2:4">
      <c r="B53" s="22" t="s">
        <v>42</v>
      </c>
      <c r="C53" s="9">
        <f>[2]TRX!$J$4</f>
        <v>1.1569513290944669</v>
      </c>
      <c r="D53" s="20">
        <f>C53/$C$7</f>
        <v>2.2574703817108613E-4</v>
      </c>
    </row>
    <row r="54" spans="2:4">
      <c r="B54" s="7" t="s">
        <v>27</v>
      </c>
      <c r="C54" s="1">
        <f>[2]ATLAS!O47</f>
        <v>0.46552277077358895</v>
      </c>
      <c r="D54" s="20">
        <f>C54/$C$7</f>
        <v>9.0833887355994702E-5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2024-02-09T14:23:19Z</dcterms:modified>
</cp:coreProperties>
</file>