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K2"/>
  <c r="H2"/>
  <c r="C51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27"/>
  <c r="C50" l="1"/>
  <c r="C14"/>
  <c r="C4"/>
  <c r="C37"/>
  <c r="C21"/>
  <c r="C43" l="1"/>
  <c r="C45"/>
  <c r="C48" l="1"/>
  <c r="C46" l="1"/>
  <c r="C54"/>
  <c r="C18"/>
  <c r="C19"/>
  <c r="C47" l="1"/>
  <c r="C36" l="1"/>
  <c r="C33" l="1"/>
  <c r="C40" l="1"/>
  <c r="C55" l="1"/>
  <c r="C30" l="1"/>
  <c r="C32"/>
  <c r="C41" l="1"/>
  <c r="C42" l="1"/>
  <c r="C29" l="1"/>
  <c r="C52" l="1"/>
  <c r="C39" l="1"/>
  <c r="C34" l="1"/>
  <c r="C38"/>
  <c r="C35"/>
  <c r="C23" l="1"/>
  <c r="C20"/>
  <c r="C26" l="1"/>
  <c r="C44" l="1"/>
  <c r="C16" l="1"/>
  <c r="C15" l="1"/>
  <c r="C12"/>
  <c r="C13" l="1"/>
  <c r="C28" l="1"/>
  <c r="C17" l="1"/>
  <c r="C25" l="1"/>
  <c r="C22" l="1"/>
  <c r="C31" l="1"/>
  <c r="C49" l="1"/>
  <c r="C24" l="1"/>
  <c r="C7" s="1"/>
  <c r="D21" l="1"/>
  <c r="D38"/>
  <c r="D41"/>
  <c r="N9"/>
  <c r="D35"/>
  <c r="D17"/>
  <c r="D37"/>
  <c r="D15"/>
  <c r="D40"/>
  <c r="D42"/>
  <c r="D7"/>
  <c r="E7" s="1"/>
  <c r="D34"/>
  <c r="D27"/>
  <c r="D26"/>
  <c r="D12"/>
  <c r="D50"/>
  <c r="D33"/>
  <c r="D43"/>
  <c r="D29"/>
  <c r="D25"/>
  <c r="D47"/>
  <c r="D24"/>
  <c r="D23"/>
  <c r="D19"/>
  <c r="D36"/>
  <c r="D55"/>
  <c r="D22"/>
  <c r="D28"/>
  <c r="D13"/>
  <c r="D45"/>
  <c r="D16"/>
  <c r="D53"/>
  <c r="D44"/>
  <c r="Q3"/>
  <c r="D32"/>
  <c r="N8"/>
  <c r="D48"/>
  <c r="D52"/>
  <c r="D31"/>
  <c r="D18"/>
  <c r="D14"/>
  <c r="D20"/>
  <c r="M9"/>
  <c r="D54"/>
  <c r="D30"/>
  <c r="M8"/>
  <c r="D39"/>
  <c r="D49"/>
  <c r="D51"/>
  <c r="D46"/>
  <c r="N10" l="1"/>
  <c r="M10"/>
  <c r="M11" l="1"/>
  <c r="N11"/>
  <c r="M12" l="1"/>
  <c r="N12"/>
  <c r="N13" l="1"/>
  <c r="M13"/>
  <c r="N14" l="1"/>
  <c r="M14"/>
  <c r="N15" l="1"/>
  <c r="M15"/>
  <c r="N16" l="1"/>
  <c r="M16"/>
  <c r="N17" l="1"/>
  <c r="M17"/>
  <c r="N18" l="1"/>
  <c r="M18"/>
  <c r="N19" l="1"/>
  <c r="M19"/>
  <c r="N20" l="1"/>
  <c r="M20"/>
  <c r="N21" l="1"/>
  <c r="M21"/>
  <c r="N22" l="1"/>
  <c r="M22"/>
  <c r="N23" l="1"/>
  <c r="M23"/>
  <c r="N24" l="1"/>
  <c r="M24"/>
  <c r="M25" l="1"/>
  <c r="N25"/>
  <c r="M26" l="1"/>
  <c r="N26"/>
  <c r="N27" l="1"/>
  <c r="M27"/>
  <c r="N28" l="1"/>
  <c r="M28"/>
  <c r="N29" l="1"/>
  <c r="M29"/>
  <c r="N30" l="1"/>
  <c r="M30"/>
  <c r="N31" l="1"/>
  <c r="M31"/>
  <c r="N32" l="1"/>
  <c r="M32"/>
  <c r="N33" l="1"/>
  <c r="M33"/>
  <c r="M34" l="1"/>
  <c r="N34"/>
  <c r="M35" l="1"/>
  <c r="N35"/>
  <c r="N36" l="1"/>
  <c r="M36"/>
  <c r="M37" l="1"/>
  <c r="N37"/>
  <c r="N38" l="1"/>
  <c r="M38"/>
  <c r="M39" l="1"/>
  <c r="N39"/>
  <c r="M40" l="1"/>
  <c r="N40"/>
  <c r="N41" l="1"/>
  <c r="M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<sst xmlns="http://schemas.openxmlformats.org/spreadsheetml/2006/main" count="107" uniqueCount="67">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</sst>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1267.7888730883751</c:v>
                </c:pt>
                <c:pt idx="1">
                  <c:v>1235.5137961907624</c:v>
                </c:pt>
                <c:pt idx="2">
                  <c:v>362.59</c:v>
                </c:pt>
                <c:pt idx="3">
                  <c:v>304.48155550667076</c:v>
                </c:pt>
                <c:pt idx="4">
                  <c:v>1020.690117082383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1235.5137961907624</v>
          </cell>
        </row>
      </sheetData>
      <sheetData sheetId="1">
        <row r="4">
          <cell r="J4">
            <v>1267.7888730883751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3.1421374173676972</v>
          </cell>
        </row>
      </sheetData>
      <sheetData sheetId="4">
        <row r="47">
          <cell r="M47">
            <v>117.75</v>
          </cell>
          <cell r="O47">
            <v>1.9658836552433385</v>
          </cell>
        </row>
      </sheetData>
      <sheetData sheetId="5">
        <row r="4">
          <cell r="C4">
            <v>-95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4.1094602967287122</v>
          </cell>
        </row>
      </sheetData>
      <sheetData sheetId="8">
        <row r="4">
          <cell r="J4">
            <v>42.510373442255371</v>
          </cell>
        </row>
      </sheetData>
      <sheetData sheetId="9">
        <row r="4">
          <cell r="J4">
            <v>12.359763375611093</v>
          </cell>
        </row>
      </sheetData>
      <sheetData sheetId="10">
        <row r="4">
          <cell r="J4">
            <v>22.354946995441701</v>
          </cell>
        </row>
      </sheetData>
      <sheetData sheetId="11">
        <row r="4">
          <cell r="J4">
            <v>12.888958395609462</v>
          </cell>
        </row>
      </sheetData>
      <sheetData sheetId="12">
        <row r="4">
          <cell r="J4">
            <v>57.899242793522376</v>
          </cell>
        </row>
      </sheetData>
      <sheetData sheetId="13">
        <row r="4">
          <cell r="J4">
            <v>3.7353764949742825</v>
          </cell>
        </row>
      </sheetData>
      <sheetData sheetId="14">
        <row r="4">
          <cell r="J4">
            <v>183.39234129715661</v>
          </cell>
        </row>
      </sheetData>
      <sheetData sheetId="15">
        <row r="4">
          <cell r="J4">
            <v>5.5864322297055677</v>
          </cell>
        </row>
      </sheetData>
      <sheetData sheetId="16">
        <row r="4">
          <cell r="J4">
            <v>40.646622047237166</v>
          </cell>
        </row>
      </sheetData>
      <sheetData sheetId="17">
        <row r="4">
          <cell r="J4">
            <v>6.0185841686143178</v>
          </cell>
        </row>
      </sheetData>
      <sheetData sheetId="18">
        <row r="4">
          <cell r="J4">
            <v>4.3093933015411885</v>
          </cell>
        </row>
      </sheetData>
      <sheetData sheetId="19">
        <row r="4">
          <cell r="J4">
            <v>12.912946794786997</v>
          </cell>
        </row>
      </sheetData>
      <sheetData sheetId="20">
        <row r="4">
          <cell r="J4">
            <v>2.328438270854305</v>
          </cell>
        </row>
      </sheetData>
      <sheetData sheetId="21">
        <row r="4">
          <cell r="J4">
            <v>11.730208048739401</v>
          </cell>
        </row>
      </sheetData>
      <sheetData sheetId="22">
        <row r="4">
          <cell r="J4">
            <v>7.7915668031277532</v>
          </cell>
        </row>
      </sheetData>
      <sheetData sheetId="23">
        <row r="4">
          <cell r="J4">
            <v>11.47167794871662</v>
          </cell>
        </row>
      </sheetData>
      <sheetData sheetId="24">
        <row r="4">
          <cell r="J4">
            <v>3.9054230192602484</v>
          </cell>
        </row>
      </sheetData>
      <sheetData sheetId="25">
        <row r="4">
          <cell r="J4">
            <v>19.802667647765052</v>
          </cell>
        </row>
      </sheetData>
      <sheetData sheetId="26">
        <row r="4">
          <cell r="J4">
            <v>44.235584196811551</v>
          </cell>
        </row>
      </sheetData>
      <sheetData sheetId="27">
        <row r="4">
          <cell r="J4">
            <v>1.9308306742658252</v>
          </cell>
        </row>
      </sheetData>
      <sheetData sheetId="28">
        <row r="4">
          <cell r="J4">
            <v>48.002585676879526</v>
          </cell>
        </row>
      </sheetData>
      <sheetData sheetId="29">
        <row r="4">
          <cell r="J4">
            <v>42.603138228078734</v>
          </cell>
        </row>
      </sheetData>
      <sheetData sheetId="30">
        <row r="4">
          <cell r="J4">
            <v>2.1719867637957035</v>
          </cell>
        </row>
      </sheetData>
      <sheetData sheetId="31">
        <row r="4">
          <cell r="J4">
            <v>4.4662325536183305</v>
          </cell>
        </row>
      </sheetData>
      <sheetData sheetId="32">
        <row r="4">
          <cell r="J4">
            <v>3.2582131892382904</v>
          </cell>
        </row>
      </sheetData>
      <sheetData sheetId="33">
        <row r="4">
          <cell r="J4">
            <v>304.48155550667076</v>
          </cell>
        </row>
      </sheetData>
      <sheetData sheetId="34">
        <row r="4">
          <cell r="J4">
            <v>0.9601901656837184</v>
          </cell>
        </row>
      </sheetData>
      <sheetData sheetId="35">
        <row r="4">
          <cell r="J4">
            <v>12.090357081508515</v>
          </cell>
        </row>
      </sheetData>
      <sheetData sheetId="36">
        <row r="4">
          <cell r="J4">
            <v>19.084416334875403</v>
          </cell>
        </row>
      </sheetData>
      <sheetData sheetId="37">
        <row r="4">
          <cell r="J4">
            <v>1.9762788117924115</v>
          </cell>
        </row>
      </sheetData>
      <sheetData sheetId="38">
        <row r="4">
          <cell r="J4">
            <v>2.0010653615755474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topLeftCell="A10" workbookViewId="0">
      <selection activeCell="B25" sqref="B25:C25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24.71+5.53</f>
        <v>30.240000000000002</v>
      </c>
      <c r="J2" t="s">
        <v>6</v>
      </c>
      <c r="K2" s="9">
        <f>11.78+37.53</f>
        <v>49.31</v>
      </c>
      <c r="M2" t="s">
        <v>59</v>
      </c>
      <c r="N2" s="9">
        <f>362.59</f>
        <v>362.59</v>
      </c>
      <c r="P2" t="s">
        <v>8</v>
      </c>
      <c r="Q2" s="10">
        <f>N2+K2+H2</f>
        <v>442.14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0.10549587501749341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4191.0643418681911</v>
      </c>
      <c r="D7" s="20">
        <f>(C7*[1]Feuil1!$K$2-C4)/C4</f>
        <v>0.4864222029756114</v>
      </c>
      <c r="E7" s="31">
        <f>C7-C7/(1+D7)</f>
        <v>1371.4991244768867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BTC</v>
      </c>
      <c r="N8" s="18">
        <f>IF(C12&gt;C7*Params!F8,C12,C7)</f>
        <v>1267.7888730883751</v>
      </c>
    </row>
    <row r="9" spans="2:20">
      <c r="M9" s="17" t="str">
        <f>IF(C13&gt;C7*Params!F8,B13,"Others")</f>
        <v>ETH</v>
      </c>
      <c r="N9" s="18">
        <f>IF(C13&gt;C7*0.1,C13,C7)</f>
        <v>1235.5137961907624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362.59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304.48155550667076</v>
      </c>
    </row>
    <row r="12" spans="2:20">
      <c r="B12" s="7" t="s">
        <v>4</v>
      </c>
      <c r="C12" s="1">
        <f>[2]BTC!J4</f>
        <v>1267.7888730883751</v>
      </c>
      <c r="D12" s="20">
        <f>C12/$C$7</f>
        <v>0.3024980696247796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1020.690117082383</v>
      </c>
    </row>
    <row r="13" spans="2:20">
      <c r="B13" s="7" t="s">
        <v>19</v>
      </c>
      <c r="C13" s="1">
        <f>[2]ETH!J4</f>
        <v>1235.5137961907624</v>
      </c>
      <c r="D13" s="20">
        <f t="shared" ref="D13:D55" si="0">C13/$C$7</f>
        <v>0.29479714349601821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362.59</v>
      </c>
      <c r="D14" s="20">
        <f t="shared" si="0"/>
        <v>8.6515016335533851E-2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304.48155550667076</v>
      </c>
      <c r="D15" s="20">
        <f t="shared" si="0"/>
        <v>7.2650174435390874E-2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183.39234129715661</v>
      </c>
      <c r="D16" s="20">
        <f t="shared" si="0"/>
        <v>4.3757939830484302E-2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117.75</v>
      </c>
      <c r="D17" s="20">
        <f t="shared" si="0"/>
        <v>2.8095488495295268E-2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95</v>
      </c>
      <c r="D18" s="20">
        <f>C18/$C$7</f>
        <v>2.2667273095991935E-2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1.4924609812150479E-2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47</v>
      </c>
      <c r="C20" s="9">
        <f>[2]AVAX!$J$4</f>
        <v>57.899242793522376</v>
      </c>
      <c r="D20" s="20">
        <f t="shared" si="0"/>
        <v>1.381492577317805E-2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7" t="s">
        <v>6</v>
      </c>
      <c r="C21" s="1">
        <f>$K$2</f>
        <v>49.31</v>
      </c>
      <c r="D21" s="20">
        <f t="shared" si="0"/>
        <v>1.176550775119329E-2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57</v>
      </c>
      <c r="C22" s="9">
        <f>[2]MINA!$J$4</f>
        <v>48.002585676879526</v>
      </c>
      <c r="D22" s="20">
        <f t="shared" si="0"/>
        <v>1.145355493527978E-2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32</v>
      </c>
      <c r="C23" s="9">
        <f>[2]MATIC!$J$4</f>
        <v>44.235584196811551</v>
      </c>
      <c r="D23" s="20">
        <f t="shared" si="0"/>
        <v>1.0554737553156553E-2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38</v>
      </c>
      <c r="C24" s="9">
        <f>[2]NEAR!$J$4</f>
        <v>42.603138228078734</v>
      </c>
      <c r="D24" s="20">
        <f t="shared" si="0"/>
        <v>1.0165231252233207E-2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45</v>
      </c>
      <c r="C25" s="9">
        <f>[2]ADA!$J$4</f>
        <v>42.510373442255371</v>
      </c>
      <c r="D25" s="20">
        <f t="shared" si="0"/>
        <v>1.0143097307665319E-2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40.646622047237166</v>
      </c>
      <c r="D26" s="20">
        <f t="shared" si="0"/>
        <v>9.6984008670978079E-3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7" t="s">
        <v>5</v>
      </c>
      <c r="C27" s="1">
        <f>H$2</f>
        <v>30.240000000000002</v>
      </c>
      <c r="D27" s="20">
        <f t="shared" si="0"/>
        <v>7.2153509307662754E-3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48</v>
      </c>
      <c r="C28" s="9">
        <f>[2]APE!$J$4</f>
        <v>22.354946995441701</v>
      </c>
      <c r="D28" s="20">
        <f t="shared" si="0"/>
        <v>5.3339546167589626E-3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19.802667647765052</v>
      </c>
      <c r="D29" s="20">
        <f t="shared" si="0"/>
        <v>4.7249734273795228E-3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41</v>
      </c>
      <c r="C30" s="1">
        <f>[2]XRP!$J$4</f>
        <v>19.084416334875403</v>
      </c>
      <c r="D30" s="20">
        <f t="shared" si="0"/>
        <v>4.5535965993708447E-3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12.912946794786997</v>
      </c>
      <c r="D31" s="20">
        <f t="shared" si="0"/>
        <v>3.0810662260152694E-3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12.888958395609462</v>
      </c>
      <c r="D32" s="20">
        <f t="shared" si="0"/>
        <v>3.0753425250121869E-3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46</v>
      </c>
      <c r="C33" s="9">
        <f>[2]ALGO!$J$4</f>
        <v>12.359763375611093</v>
      </c>
      <c r="D33" s="20">
        <f t="shared" si="0"/>
        <v>2.949075071966482E-3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12.090357081508515</v>
      </c>
      <c r="D34" s="20">
        <f t="shared" si="0"/>
        <v>2.8847939557327743E-3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52</v>
      </c>
      <c r="C35" s="9">
        <f>[2]LDO!$J$4</f>
        <v>11.730208048739401</v>
      </c>
      <c r="D35" s="20">
        <f t="shared" si="0"/>
        <v>2.7988613611955654E-3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11.47167794871662</v>
      </c>
      <c r="D36" s="20">
        <f t="shared" si="0"/>
        <v>2.7371753361350335E-3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2.5053301842938454E-3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54</v>
      </c>
      <c r="C38" s="9">
        <f>[2]LINK!$J$4</f>
        <v>7.7915668031277532</v>
      </c>
      <c r="D38" s="20">
        <f t="shared" si="0"/>
        <v>1.8590902376017012E-3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33</v>
      </c>
      <c r="C39" s="1">
        <f>[2]EGLD!$J$4</f>
        <v>6.0185841686143178</v>
      </c>
      <c r="D39" s="20">
        <f t="shared" si="0"/>
        <v>1.4360514842230981E-3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51</v>
      </c>
      <c r="C40" s="9">
        <f>[2]DOGE!$J$4</f>
        <v>5.5864322297055677</v>
      </c>
      <c r="D40" s="20">
        <f t="shared" si="0"/>
        <v>1.3329387892946026E-3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56</v>
      </c>
      <c r="C41" s="9">
        <f>[2]SHIB!$J$4</f>
        <v>4.4662325536183305</v>
      </c>
      <c r="D41" s="20">
        <f t="shared" si="0"/>
        <v>1.06565592634817E-3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4.3093933015411885</v>
      </c>
      <c r="D42" s="20">
        <f t="shared" si="0"/>
        <v>1.0282336299376046E-3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64</v>
      </c>
      <c r="C43" s="10">
        <f>[2]ACE!$J$4</f>
        <v>4.1094602967287122</v>
      </c>
      <c r="D43" s="20">
        <f t="shared" si="0"/>
        <v>9.8052904024300809E-4</v>
      </c>
    </row>
    <row r="44" spans="2:14">
      <c r="B44" s="22" t="s">
        <v>23</v>
      </c>
      <c r="C44" s="9">
        <f>[2]LUNA!J4</f>
        <v>3.9054230192602484</v>
      </c>
      <c r="D44" s="20">
        <f t="shared" si="0"/>
        <v>9.3184515929416233E-4</v>
      </c>
    </row>
    <row r="45" spans="2:14">
      <c r="B45" s="22" t="s">
        <v>36</v>
      </c>
      <c r="C45" s="9">
        <f>[2]AMP!$J$4</f>
        <v>3.7353764949742825</v>
      </c>
      <c r="D45" s="20">
        <f t="shared" si="0"/>
        <v>8.9127156976769701E-4</v>
      </c>
    </row>
    <row r="46" spans="2:14">
      <c r="B46" s="22" t="s">
        <v>40</v>
      </c>
      <c r="C46" s="9">
        <f>[2]SHPING!$J$4</f>
        <v>3.2582131892382904</v>
      </c>
      <c r="D46" s="20">
        <f t="shared" si="0"/>
        <v>7.774190333202861E-4</v>
      </c>
    </row>
    <row r="47" spans="2:14">
      <c r="B47" s="7" t="s">
        <v>25</v>
      </c>
      <c r="C47" s="1">
        <f>[2]POLIS!J4</f>
        <v>3.1421374173676972</v>
      </c>
      <c r="D47" s="20">
        <f t="shared" si="0"/>
        <v>7.4972302046956202E-4</v>
      </c>
    </row>
    <row r="48" spans="2:14">
      <c r="B48" s="22" t="s">
        <v>50</v>
      </c>
      <c r="C48" s="9">
        <f>[2]KAVA!$J$4</f>
        <v>2.328438270854305</v>
      </c>
      <c r="D48" s="20">
        <f t="shared" si="0"/>
        <v>5.5557206497488187E-4</v>
      </c>
    </row>
    <row r="49" spans="2:4">
      <c r="B49" s="22" t="s">
        <v>62</v>
      </c>
      <c r="C49" s="10">
        <f>[2]SEI!$J$4</f>
        <v>2.1719867637957035</v>
      </c>
      <c r="D49" s="20">
        <f t="shared" si="0"/>
        <v>5.1824228564038887E-4</v>
      </c>
    </row>
    <row r="50" spans="2:4">
      <c r="B50" s="22" t="s">
        <v>65</v>
      </c>
      <c r="C50" s="10">
        <f>[2]DYDX!$J$4</f>
        <v>2.0010653615755474</v>
      </c>
      <c r="D50" s="20">
        <f t="shared" si="0"/>
        <v>4.7745994772381876E-4</v>
      </c>
    </row>
    <row r="51" spans="2:4">
      <c r="B51" s="22" t="s">
        <v>66</v>
      </c>
      <c r="C51" s="10">
        <f>[2]TIA!$J$4</f>
        <v>1.9762788117924115</v>
      </c>
      <c r="D51" s="20">
        <f t="shared" si="0"/>
        <v>4.7154580569180041E-4</v>
      </c>
    </row>
    <row r="52" spans="2:4">
      <c r="B52" s="7" t="s">
        <v>28</v>
      </c>
      <c r="C52" s="1">
        <f>[2]ATLAS!O47</f>
        <v>1.9658836552433385</v>
      </c>
      <c r="D52" s="20">
        <f t="shared" si="0"/>
        <v>4.6906549145629066E-4</v>
      </c>
    </row>
    <row r="53" spans="2:4">
      <c r="B53" s="22" t="s">
        <v>63</v>
      </c>
      <c r="C53" s="10">
        <f>[2]MEME!$J$4</f>
        <v>1.9308306742658252</v>
      </c>
      <c r="D53" s="20">
        <f t="shared" si="0"/>
        <v>4.6070174942843906E-4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4.0485983072348738E-4</v>
      </c>
    </row>
    <row r="55" spans="2:4">
      <c r="B55" s="22" t="s">
        <v>43</v>
      </c>
      <c r="C55" s="9">
        <f>[2]TRX!$J$4</f>
        <v>0.9601901656837184</v>
      </c>
      <c r="D55" s="20">
        <f t="shared" si="0"/>
        <v>2.2910413378566936E-4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N12" sqref="N12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2023-12-20T21:15:42Z</dcterms:modified>
</cp:coreProperties>
</file>