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T18" i="39"/>
  <c r="B14"/>
  <c r="N9"/>
  <c r="O8"/>
  <c r="P8" s="1"/>
  <c r="N8"/>
  <c r="N7"/>
  <c r="S6"/>
  <c r="R6"/>
  <c r="N6"/>
  <c r="E6"/>
  <c r="D6"/>
  <c r="T6" s="1"/>
  <c r="T5"/>
  <c r="S5"/>
  <c r="R5"/>
  <c r="R18" s="1"/>
  <c r="C5"/>
  <c r="J4"/>
  <c r="B14" i="38"/>
  <c r="O9"/>
  <c r="N8"/>
  <c r="O7"/>
  <c r="T6"/>
  <c r="S6"/>
  <c r="R6"/>
  <c r="O6"/>
  <c r="E6"/>
  <c r="D6"/>
  <c r="D14" s="1"/>
  <c r="T5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B10" i="36"/>
  <c r="N9"/>
  <c r="N8"/>
  <c r="O7"/>
  <c r="P7" s="1"/>
  <c r="N7"/>
  <c r="N6"/>
  <c r="E6"/>
  <c r="D6"/>
  <c r="D10" s="1"/>
  <c r="C5"/>
  <c r="O9" s="1"/>
  <c r="P9" s="1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D41" i="34"/>
  <c r="C41"/>
  <c r="C40"/>
  <c r="N39"/>
  <c r="D39"/>
  <c r="C39"/>
  <c r="D38"/>
  <c r="C38"/>
  <c r="C37"/>
  <c r="C36"/>
  <c r="C35"/>
  <c r="C34"/>
  <c r="B34"/>
  <c r="D33"/>
  <c r="C32"/>
  <c r="C31"/>
  <c r="C30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N26" s="1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V19" s="1"/>
  <c r="C19"/>
  <c r="T18"/>
  <c r="R18"/>
  <c r="E18"/>
  <c r="T17"/>
  <c r="R17"/>
  <c r="N17"/>
  <c r="C17"/>
  <c r="T16"/>
  <c r="S16" s="1"/>
  <c r="R16"/>
  <c r="O16"/>
  <c r="N16"/>
  <c r="R26" s="1"/>
  <c r="C16"/>
  <c r="O9" s="1"/>
  <c r="P9" s="1"/>
  <c r="T15"/>
  <c r="S15"/>
  <c r="R15"/>
  <c r="O15"/>
  <c r="N15"/>
  <c r="P15" s="1"/>
  <c r="B15"/>
  <c r="E15" s="1"/>
  <c r="T14"/>
  <c r="S14"/>
  <c r="R14"/>
  <c r="O14"/>
  <c r="N14"/>
  <c r="P14" s="1"/>
  <c r="B14"/>
  <c r="T13"/>
  <c r="S13"/>
  <c r="O17" s="1"/>
  <c r="P17" s="1"/>
  <c r="R13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N7"/>
  <c r="C7"/>
  <c r="T6"/>
  <c r="O6"/>
  <c r="N6"/>
  <c r="P6" s="1"/>
  <c r="B6"/>
  <c r="S5"/>
  <c r="D5"/>
  <c r="D43" s="1"/>
  <c r="B5"/>
  <c r="R5" s="1"/>
  <c r="D10" i="33"/>
  <c r="G9" s="1"/>
  <c r="B10"/>
  <c r="N9"/>
  <c r="N8"/>
  <c r="O7"/>
  <c r="P7" s="1"/>
  <c r="N7"/>
  <c r="N6"/>
  <c r="C5"/>
  <c r="O9" s="1"/>
  <c r="P9" s="1"/>
  <c r="K4"/>
  <c r="J4"/>
  <c r="D13" i="32"/>
  <c r="B13"/>
  <c r="G12"/>
  <c r="N9"/>
  <c r="N8"/>
  <c r="N7"/>
  <c r="N6"/>
  <c r="E6"/>
  <c r="D6"/>
  <c r="C5"/>
  <c r="J4"/>
  <c r="K4" s="1"/>
  <c r="B14" i="31"/>
  <c r="O9"/>
  <c r="N8"/>
  <c r="N7"/>
  <c r="P7" s="1"/>
  <c r="D7"/>
  <c r="C7"/>
  <c r="T6"/>
  <c r="R6"/>
  <c r="P6"/>
  <c r="N6"/>
  <c r="E6"/>
  <c r="U6" s="1"/>
  <c r="D6"/>
  <c r="D14" s="1"/>
  <c r="T5"/>
  <c r="R5"/>
  <c r="R17" s="1"/>
  <c r="C5"/>
  <c r="O8" s="1"/>
  <c r="P8" s="1"/>
  <c r="O3"/>
  <c r="N3"/>
  <c r="P3" s="1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O9"/>
  <c r="D9"/>
  <c r="T8"/>
  <c r="R8"/>
  <c r="C8"/>
  <c r="T7"/>
  <c r="R7"/>
  <c r="E7"/>
  <c r="U6"/>
  <c r="T6"/>
  <c r="S6" s="1"/>
  <c r="R6"/>
  <c r="R26" s="1"/>
  <c r="P6"/>
  <c r="O6"/>
  <c r="N6"/>
  <c r="C6"/>
  <c r="O17" s="1"/>
  <c r="T5"/>
  <c r="S5"/>
  <c r="R5"/>
  <c r="C5"/>
  <c r="O8" s="1"/>
  <c r="J4"/>
  <c r="B10" i="29"/>
  <c r="N7"/>
  <c r="E7"/>
  <c r="D7"/>
  <c r="E6"/>
  <c r="D6"/>
  <c r="C5"/>
  <c r="O7" s="1"/>
  <c r="P7" s="1"/>
  <c r="J4"/>
  <c r="D10" i="28"/>
  <c r="G9" s="1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N9"/>
  <c r="N8"/>
  <c r="O7"/>
  <c r="P7" s="1"/>
  <c r="N7"/>
  <c r="N6"/>
  <c r="E6"/>
  <c r="D6"/>
  <c r="D10" s="1"/>
  <c r="C5"/>
  <c r="O9" s="1"/>
  <c r="P9" s="1"/>
  <c r="J4"/>
  <c r="D10" i="21"/>
  <c r="B10"/>
  <c r="G9" s="1"/>
  <c r="N9"/>
  <c r="N8"/>
  <c r="N7"/>
  <c r="N6"/>
  <c r="C5"/>
  <c r="O7" s="1"/>
  <c r="P7" s="1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O3" s="1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N3" s="1"/>
  <c r="C6"/>
  <c r="O6" s="1"/>
  <c r="R5"/>
  <c r="C5"/>
  <c r="O8" s="1"/>
  <c r="K4"/>
  <c r="J4"/>
  <c r="B13" i="18"/>
  <c r="O9"/>
  <c r="O8"/>
  <c r="N8"/>
  <c r="O7"/>
  <c r="D7"/>
  <c r="C7" s="1"/>
  <c r="N6"/>
  <c r="E6"/>
  <c r="D6"/>
  <c r="D13" s="1"/>
  <c r="G12" s="1"/>
  <c r="J4"/>
  <c r="D11" i="17"/>
  <c r="C10"/>
  <c r="R9"/>
  <c r="D9"/>
  <c r="B9"/>
  <c r="O8"/>
  <c r="D8"/>
  <c r="C8" s="1"/>
  <c r="B8"/>
  <c r="B14" s="1"/>
  <c r="N9" s="1"/>
  <c r="T7"/>
  <c r="S7"/>
  <c r="R7"/>
  <c r="N7"/>
  <c r="C7"/>
  <c r="T6"/>
  <c r="S6" s="1"/>
  <c r="O7" s="1"/>
  <c r="P7" s="1"/>
  <c r="R6"/>
  <c r="N6"/>
  <c r="E6"/>
  <c r="D6"/>
  <c r="D14" s="1"/>
  <c r="G13" s="1"/>
  <c r="T5"/>
  <c r="R5"/>
  <c r="C5"/>
  <c r="O9" s="1"/>
  <c r="P9" s="1"/>
  <c r="B13" i="16"/>
  <c r="N9" s="1"/>
  <c r="O9"/>
  <c r="P9" s="1"/>
  <c r="N8"/>
  <c r="O7"/>
  <c r="N6"/>
  <c r="E6"/>
  <c r="D6"/>
  <c r="D13" s="1"/>
  <c r="G12" s="1"/>
  <c r="C5"/>
  <c r="O8" s="1"/>
  <c r="P8" s="1"/>
  <c r="N24" i="15"/>
  <c r="N22"/>
  <c r="N17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O7"/>
  <c r="C7"/>
  <c r="T6"/>
  <c r="R6"/>
  <c r="O6"/>
  <c r="C6"/>
  <c r="T5"/>
  <c r="T15" s="1"/>
  <c r="S5"/>
  <c r="R5"/>
  <c r="C5"/>
  <c r="J4"/>
  <c r="K4" s="1"/>
  <c r="P22" i="13"/>
  <c r="N22"/>
  <c r="N21"/>
  <c r="P20"/>
  <c r="O20"/>
  <c r="N20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R19" s="1"/>
  <c r="C11"/>
  <c r="T10"/>
  <c r="R10"/>
  <c r="C10"/>
  <c r="T9"/>
  <c r="R9"/>
  <c r="C9"/>
  <c r="U8"/>
  <c r="T8"/>
  <c r="S8"/>
  <c r="O23" s="1"/>
  <c r="R8"/>
  <c r="P8"/>
  <c r="O8" s="1"/>
  <c r="N8"/>
  <c r="C8"/>
  <c r="T7"/>
  <c r="R7"/>
  <c r="V7" s="1"/>
  <c r="P7"/>
  <c r="O7"/>
  <c r="N7"/>
  <c r="C7"/>
  <c r="T6"/>
  <c r="S6"/>
  <c r="O9" s="1"/>
  <c r="R6"/>
  <c r="N6"/>
  <c r="N9" s="1"/>
  <c r="E6"/>
  <c r="D6"/>
  <c r="D19" s="1"/>
  <c r="R5"/>
  <c r="U5" s="1"/>
  <c r="C5"/>
  <c r="O6" s="1"/>
  <c r="P6" s="1"/>
  <c r="J4"/>
  <c r="K4" s="1"/>
  <c r="D14" i="12"/>
  <c r="B14"/>
  <c r="G13"/>
  <c r="N9"/>
  <c r="N8"/>
  <c r="N7"/>
  <c r="D7"/>
  <c r="N6"/>
  <c r="E6"/>
  <c r="D6"/>
  <c r="C5"/>
  <c r="J4"/>
  <c r="B14" i="11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T5"/>
  <c r="R5"/>
  <c r="C5"/>
  <c r="O7" s="1"/>
  <c r="B14" i="10"/>
  <c r="C10"/>
  <c r="N9"/>
  <c r="C9"/>
  <c r="N8"/>
  <c r="C8"/>
  <c r="T7"/>
  <c r="R7"/>
  <c r="N7"/>
  <c r="C7"/>
  <c r="R6"/>
  <c r="N6"/>
  <c r="E6"/>
  <c r="U6" s="1"/>
  <c r="D6"/>
  <c r="T6" s="1"/>
  <c r="T17" s="1"/>
  <c r="T5"/>
  <c r="S5"/>
  <c r="R5"/>
  <c r="R17" s="1"/>
  <c r="C5"/>
  <c r="O6" s="1"/>
  <c r="P6" s="1"/>
  <c r="J4"/>
  <c r="B13" i="9"/>
  <c r="C11"/>
  <c r="C10"/>
  <c r="T9"/>
  <c r="R9"/>
  <c r="O9"/>
  <c r="C9"/>
  <c r="T8"/>
  <c r="R8"/>
  <c r="O8"/>
  <c r="C8"/>
  <c r="T7"/>
  <c r="S7"/>
  <c r="O7" s="1"/>
  <c r="R7"/>
  <c r="P7"/>
  <c r="N7"/>
  <c r="C7"/>
  <c r="R6"/>
  <c r="U6" s="1"/>
  <c r="P6"/>
  <c r="O6"/>
  <c r="O3" s="1"/>
  <c r="N6"/>
  <c r="E6"/>
  <c r="D6"/>
  <c r="D13" s="1"/>
  <c r="G12" s="1"/>
  <c r="T5"/>
  <c r="R5"/>
  <c r="C5"/>
  <c r="O9" i="8"/>
  <c r="O7"/>
  <c r="C7"/>
  <c r="R6"/>
  <c r="U6" s="1"/>
  <c r="E6"/>
  <c r="D6"/>
  <c r="T6" s="1"/>
  <c r="C5"/>
  <c r="O8" s="1"/>
  <c r="B5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F40"/>
  <c r="D40"/>
  <c r="E40" s="1"/>
  <c r="F39"/>
  <c r="D39"/>
  <c r="E39" s="1"/>
  <c r="L38"/>
  <c r="M38" s="1"/>
  <c r="F38"/>
  <c r="D38"/>
  <c r="E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N6"/>
  <c r="P6" s="1"/>
  <c r="D6"/>
  <c r="D5"/>
  <c r="D9" s="1"/>
  <c r="K4" s="1"/>
  <c r="E234" i="3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6" i="2"/>
  <c r="M74"/>
  <c r="M68"/>
  <c r="M67"/>
  <c r="M66"/>
  <c r="N65"/>
  <c r="M65"/>
  <c r="O65" s="1"/>
  <c r="M60"/>
  <c r="M59"/>
  <c r="N57"/>
  <c r="M52"/>
  <c r="M51"/>
  <c r="M49"/>
  <c r="M44"/>
  <c r="N43"/>
  <c r="O43" s="1"/>
  <c r="M43"/>
  <c r="M42"/>
  <c r="N41"/>
  <c r="O41" s="1"/>
  <c r="M41"/>
  <c r="M36"/>
  <c r="D36"/>
  <c r="M35"/>
  <c r="B35"/>
  <c r="C35" s="1"/>
  <c r="M34"/>
  <c r="C34"/>
  <c r="N33"/>
  <c r="O33" s="1"/>
  <c r="M33"/>
  <c r="D33"/>
  <c r="B33"/>
  <c r="R15" s="1"/>
  <c r="C32"/>
  <c r="N49" s="1"/>
  <c r="O49" s="1"/>
  <c r="B30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R24"/>
  <c r="M75" s="1"/>
  <c r="C24"/>
  <c r="T23"/>
  <c r="R23"/>
  <c r="C23"/>
  <c r="C22"/>
  <c r="N44" s="1"/>
  <c r="O44" s="1"/>
  <c r="R21"/>
  <c r="C21"/>
  <c r="M20"/>
  <c r="C20"/>
  <c r="T19"/>
  <c r="S19"/>
  <c r="N51" s="1"/>
  <c r="O51" s="1"/>
  <c r="R19"/>
  <c r="M19"/>
  <c r="C19"/>
  <c r="N28" s="1"/>
  <c r="O28" s="1"/>
  <c r="T18"/>
  <c r="R18"/>
  <c r="N18"/>
  <c r="O18" s="1"/>
  <c r="M18"/>
  <c r="D18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/>
  <c r="R12"/>
  <c r="N12"/>
  <c r="M12"/>
  <c r="D12"/>
  <c r="T11"/>
  <c r="R11"/>
  <c r="N11"/>
  <c r="M11"/>
  <c r="O11" s="1"/>
  <c r="D11"/>
  <c r="T10"/>
  <c r="R10"/>
  <c r="N10"/>
  <c r="M10"/>
  <c r="D10"/>
  <c r="S9"/>
  <c r="R9"/>
  <c r="O9"/>
  <c r="M9"/>
  <c r="C9"/>
  <c r="S8"/>
  <c r="R8"/>
  <c r="C8"/>
  <c r="S7"/>
  <c r="R7"/>
  <c r="C7"/>
  <c r="T6"/>
  <c r="R6"/>
  <c r="E6"/>
  <c r="D6"/>
  <c r="T5"/>
  <c r="R5"/>
  <c r="D5"/>
  <c r="D41" i="1"/>
  <c r="C40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R23"/>
  <c r="D23"/>
  <c r="C23"/>
  <c r="B23"/>
  <c r="D22"/>
  <c r="R21"/>
  <c r="N21"/>
  <c r="D21"/>
  <c r="T20"/>
  <c r="S20"/>
  <c r="O29" s="1"/>
  <c r="P29" s="1"/>
  <c r="R20"/>
  <c r="N29" s="1"/>
  <c r="N20"/>
  <c r="C20"/>
  <c r="T19"/>
  <c r="S19" s="1"/>
  <c r="O20" s="1"/>
  <c r="P20" s="1"/>
  <c r="R19"/>
  <c r="N19" s="1"/>
  <c r="O19"/>
  <c r="P19" s="1"/>
  <c r="D19"/>
  <c r="C19"/>
  <c r="R18"/>
  <c r="O18"/>
  <c r="N18"/>
  <c r="D18"/>
  <c r="C18"/>
  <c r="S17"/>
  <c r="R17"/>
  <c r="D17"/>
  <c r="R16"/>
  <c r="R32" s="1"/>
  <c r="D16"/>
  <c r="T15"/>
  <c r="R15"/>
  <c r="D15"/>
  <c r="T14"/>
  <c r="R14"/>
  <c r="D14"/>
  <c r="T13"/>
  <c r="S13"/>
  <c r="R13"/>
  <c r="N13"/>
  <c r="D13"/>
  <c r="T10" s="1"/>
  <c r="R12"/>
  <c r="T12" s="1"/>
  <c r="N12"/>
  <c r="E12"/>
  <c r="D12"/>
  <c r="R11"/>
  <c r="T11" s="1"/>
  <c r="D11"/>
  <c r="S10"/>
  <c r="R10"/>
  <c r="O10"/>
  <c r="N10"/>
  <c r="P10" s="1"/>
  <c r="D10"/>
  <c r="T9"/>
  <c r="R9"/>
  <c r="D9"/>
  <c r="R8"/>
  <c r="D8"/>
  <c r="T7"/>
  <c r="R7"/>
  <c r="D7"/>
  <c r="T6"/>
  <c r="R6"/>
  <c r="N6"/>
  <c r="O6" s="1"/>
  <c r="D6"/>
  <c r="T5"/>
  <c r="R5"/>
  <c r="D5"/>
  <c r="O3"/>
  <c r="O10" i="2" l="1"/>
  <c r="O14" s="1"/>
  <c r="O12"/>
  <c r="P11" i="4"/>
  <c r="P17" s="1"/>
  <c r="P13"/>
  <c r="P21"/>
  <c r="P23"/>
  <c r="P29"/>
  <c r="P35" s="1"/>
  <c r="P31"/>
  <c r="P8" i="18"/>
  <c r="H38" i="5"/>
  <c r="H37"/>
  <c r="N3" i="13"/>
  <c r="O3"/>
  <c r="P9"/>
  <c r="P11" s="1"/>
  <c r="O37" i="1"/>
  <c r="P37" s="1"/>
  <c r="O36"/>
  <c r="P36" s="1"/>
  <c r="O35"/>
  <c r="P35" s="1"/>
  <c r="O34"/>
  <c r="P34" s="1"/>
  <c r="P39" s="1"/>
  <c r="N36" i="2"/>
  <c r="O36" s="1"/>
  <c r="N35"/>
  <c r="O35" s="1"/>
  <c r="N76"/>
  <c r="O76" s="1"/>
  <c r="N74"/>
  <c r="O74" s="1"/>
  <c r="B31"/>
  <c r="D30"/>
  <c r="T21" s="1"/>
  <c r="S21" s="1"/>
  <c r="N7" i="8"/>
  <c r="R5"/>
  <c r="R13" s="1"/>
  <c r="S5" i="9"/>
  <c r="N9" i="11"/>
  <c r="N8"/>
  <c r="N6"/>
  <c r="O9" i="12"/>
  <c r="P9" s="1"/>
  <c r="O7"/>
  <c r="P7" s="1"/>
  <c r="R32" i="13"/>
  <c r="G18"/>
  <c r="G9" i="22"/>
  <c r="K4"/>
  <c r="G9" i="36"/>
  <c r="K4"/>
  <c r="P18" i="1"/>
  <c r="N3"/>
  <c r="P3" s="1"/>
  <c r="C18" i="2"/>
  <c r="N17" s="1"/>
  <c r="T15"/>
  <c r="S15" s="1"/>
  <c r="N9" i="9"/>
  <c r="N8"/>
  <c r="P8" s="1"/>
  <c r="J4"/>
  <c r="K4" s="1"/>
  <c r="E7" i="12"/>
  <c r="K4"/>
  <c r="O9" i="14"/>
  <c r="O8"/>
  <c r="N9"/>
  <c r="N8"/>
  <c r="N7"/>
  <c r="P7" s="1"/>
  <c r="N6"/>
  <c r="R15"/>
  <c r="N11" i="1"/>
  <c r="D39"/>
  <c r="T22" s="1"/>
  <c r="N34" i="2"/>
  <c r="O34" s="1"/>
  <c r="O38" s="1"/>
  <c r="B38"/>
  <c r="N50"/>
  <c r="N52"/>
  <c r="O52" s="1"/>
  <c r="N75"/>
  <c r="O75" s="1"/>
  <c r="P26" i="4"/>
  <c r="I35" i="5"/>
  <c r="K35" s="1"/>
  <c r="L39"/>
  <c r="D5" i="8"/>
  <c r="N6"/>
  <c r="N8"/>
  <c r="P8" s="1"/>
  <c r="B13"/>
  <c r="R13" i="9"/>
  <c r="O7" i="10"/>
  <c r="P7" s="1"/>
  <c r="O9"/>
  <c r="P9" s="1"/>
  <c r="D14"/>
  <c r="G13" s="1"/>
  <c r="U5" i="11"/>
  <c r="P8"/>
  <c r="P9"/>
  <c r="R14"/>
  <c r="O6" i="12"/>
  <c r="P6" s="1"/>
  <c r="P6" i="14"/>
  <c r="P9" i="24"/>
  <c r="P6" i="1"/>
  <c r="T8"/>
  <c r="T18"/>
  <c r="S18" s="1"/>
  <c r="O21"/>
  <c r="P21" s="1"/>
  <c r="B43"/>
  <c r="O26"/>
  <c r="O27"/>
  <c r="O28"/>
  <c r="S18" i="2"/>
  <c r="M50"/>
  <c r="C33"/>
  <c r="N19" s="1"/>
  <c r="O19" s="1"/>
  <c r="N66"/>
  <c r="O66" s="1"/>
  <c r="N68"/>
  <c r="O68" s="1"/>
  <c r="N73"/>
  <c r="I37" i="5"/>
  <c r="K37" s="1"/>
  <c r="I41"/>
  <c r="K41" s="1"/>
  <c r="D77"/>
  <c r="P7" i="8"/>
  <c r="N3" i="9"/>
  <c r="P3" s="1"/>
  <c r="P9"/>
  <c r="O8" i="10"/>
  <c r="P8" s="1"/>
  <c r="T14" i="11"/>
  <c r="D14"/>
  <c r="P6"/>
  <c r="S6"/>
  <c r="N7"/>
  <c r="P7" s="1"/>
  <c r="O8" i="12"/>
  <c r="P8" s="1"/>
  <c r="T5" i="13"/>
  <c r="T19" s="1"/>
  <c r="N23"/>
  <c r="P23" s="1"/>
  <c r="P25" s="1"/>
  <c r="P8" i="19"/>
  <c r="P11" i="34"/>
  <c r="C11" i="17"/>
  <c r="O6" s="1"/>
  <c r="T9"/>
  <c r="T24" i="20"/>
  <c r="S5"/>
  <c r="T7" i="23"/>
  <c r="C7"/>
  <c r="P6"/>
  <c r="N12" i="25"/>
  <c r="N6"/>
  <c r="T5" i="26"/>
  <c r="T39" s="1"/>
  <c r="C35"/>
  <c r="R25"/>
  <c r="N17" i="27"/>
  <c r="N16"/>
  <c r="N14"/>
  <c r="B16"/>
  <c r="D15"/>
  <c r="T10" s="1"/>
  <c r="N17" i="30"/>
  <c r="P17" s="1"/>
  <c r="N16"/>
  <c r="T17" i="31"/>
  <c r="S5"/>
  <c r="N9"/>
  <c r="J4"/>
  <c r="K4" s="1"/>
  <c r="R6" i="34"/>
  <c r="C6"/>
  <c r="E14"/>
  <c r="R10"/>
  <c r="R43" s="1"/>
  <c r="O26"/>
  <c r="P26" s="1"/>
  <c r="O24"/>
  <c r="P24" s="1"/>
  <c r="P28" s="1"/>
  <c r="P16"/>
  <c r="P19" s="1"/>
  <c r="T18" i="38"/>
  <c r="S5"/>
  <c r="N9"/>
  <c r="N7"/>
  <c r="P7" s="1"/>
  <c r="N6"/>
  <c r="J4"/>
  <c r="K4" s="1"/>
  <c r="N9" i="18"/>
  <c r="N7"/>
  <c r="R33" i="19"/>
  <c r="N9"/>
  <c r="R21" i="24"/>
  <c r="N8"/>
  <c r="P8" s="1"/>
  <c r="N6"/>
  <c r="C32" i="26"/>
  <c r="R24"/>
  <c r="S5" i="27"/>
  <c r="N9" i="29"/>
  <c r="N8"/>
  <c r="N6"/>
  <c r="D23" i="30"/>
  <c r="G22" s="1"/>
  <c r="T9"/>
  <c r="V9" s="1"/>
  <c r="C9"/>
  <c r="N9"/>
  <c r="P9" s="1"/>
  <c r="N8"/>
  <c r="P8" s="1"/>
  <c r="N7"/>
  <c r="O9" i="32"/>
  <c r="P9" s="1"/>
  <c r="O7"/>
  <c r="P7" s="1"/>
  <c r="T5" i="34"/>
  <c r="C33"/>
  <c r="T20"/>
  <c r="V20" s="1"/>
  <c r="O9" i="39"/>
  <c r="P9" s="1"/>
  <c r="O7"/>
  <c r="P7" s="1"/>
  <c r="O6"/>
  <c r="P6" s="1"/>
  <c r="O14" i="15"/>
  <c r="O15"/>
  <c r="P15" s="1"/>
  <c r="D17"/>
  <c r="K4" s="1"/>
  <c r="U5" i="17"/>
  <c r="R8"/>
  <c r="R13" s="1"/>
  <c r="T8"/>
  <c r="S8" s="1"/>
  <c r="P9" i="19"/>
  <c r="O6" i="21"/>
  <c r="P6" s="1"/>
  <c r="O8"/>
  <c r="P8" s="1"/>
  <c r="O12" i="25"/>
  <c r="P16" i="27"/>
  <c r="P17"/>
  <c r="B18"/>
  <c r="J4" s="1"/>
  <c r="O8" i="29"/>
  <c r="P8" s="1"/>
  <c r="O9"/>
  <c r="K4" i="30"/>
  <c r="V8"/>
  <c r="P9" i="31"/>
  <c r="P12" s="1"/>
  <c r="Q8" i="35"/>
  <c r="T18" i="37"/>
  <c r="P9" i="38"/>
  <c r="N26" i="1"/>
  <c r="N27"/>
  <c r="N28"/>
  <c r="N26" i="2"/>
  <c r="O26" s="1"/>
  <c r="O30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O6" i="8"/>
  <c r="T6" i="9"/>
  <c r="T13" s="1"/>
  <c r="T5" i="15"/>
  <c r="O7"/>
  <c r="P7" s="1"/>
  <c r="P11" s="1"/>
  <c r="O8"/>
  <c r="P8" s="1"/>
  <c r="T9"/>
  <c r="N14"/>
  <c r="O16"/>
  <c r="P16" s="1"/>
  <c r="N23"/>
  <c r="N25"/>
  <c r="J4" i="16"/>
  <c r="K4" s="1"/>
  <c r="O6"/>
  <c r="P6" s="1"/>
  <c r="N7"/>
  <c r="P7" s="1"/>
  <c r="J4" i="17"/>
  <c r="K4" s="1"/>
  <c r="P6"/>
  <c r="N8"/>
  <c r="P8" s="1"/>
  <c r="K4" i="18"/>
  <c r="P6"/>
  <c r="P7"/>
  <c r="P9"/>
  <c r="O3" i="19"/>
  <c r="P3" s="1"/>
  <c r="P6"/>
  <c r="N3" i="20"/>
  <c r="P3" s="1"/>
  <c r="S6"/>
  <c r="J4" i="21"/>
  <c r="K4" s="1"/>
  <c r="O9"/>
  <c r="P9" s="1"/>
  <c r="S5" i="23"/>
  <c r="S6"/>
  <c r="T22"/>
  <c r="P6" i="24"/>
  <c r="S6"/>
  <c r="N7"/>
  <c r="T21"/>
  <c r="O6" i="25"/>
  <c r="P6" s="1"/>
  <c r="B22"/>
  <c r="J4" s="1"/>
  <c r="D39" i="26"/>
  <c r="R9"/>
  <c r="S9" s="1"/>
  <c r="B39"/>
  <c r="P14" i="27"/>
  <c r="N15"/>
  <c r="P15" s="1"/>
  <c r="K4" i="28"/>
  <c r="D10" i="29"/>
  <c r="G9" s="1"/>
  <c r="O6"/>
  <c r="N3" i="30"/>
  <c r="O7"/>
  <c r="S10"/>
  <c r="O16"/>
  <c r="P16" s="1"/>
  <c r="P19" s="1"/>
  <c r="G13" i="31"/>
  <c r="O6" i="32"/>
  <c r="P6" s="1"/>
  <c r="O8"/>
  <c r="P8" s="1"/>
  <c r="O7" i="34"/>
  <c r="N3" s="1"/>
  <c r="B43"/>
  <c r="J4" s="1"/>
  <c r="K4" s="1"/>
  <c r="O6" i="35"/>
  <c r="P6" s="1"/>
  <c r="P11" s="1"/>
  <c r="Q7"/>
  <c r="R18" i="37"/>
  <c r="G13" i="38"/>
  <c r="P6"/>
  <c r="D14" i="39"/>
  <c r="G13" s="1"/>
  <c r="S5" i="19"/>
  <c r="T5" s="1"/>
  <c r="T33" s="1"/>
  <c r="W33" s="1"/>
  <c r="O8" i="20"/>
  <c r="P8" s="1"/>
  <c r="P11" s="1"/>
  <c r="O6" i="22"/>
  <c r="P6" s="1"/>
  <c r="O8"/>
  <c r="P8" s="1"/>
  <c r="O7" i="24"/>
  <c r="T6" i="27"/>
  <c r="O6" i="28"/>
  <c r="P6" s="1"/>
  <c r="O8"/>
  <c r="P8" s="1"/>
  <c r="O6" i="33"/>
  <c r="P6" s="1"/>
  <c r="O8"/>
  <c r="P8" s="1"/>
  <c r="O6" i="36"/>
  <c r="P6" s="1"/>
  <c r="O8"/>
  <c r="P8" s="1"/>
  <c r="O7" i="37"/>
  <c r="O3" s="1"/>
  <c r="P11" i="32" l="1"/>
  <c r="P20" i="27"/>
  <c r="P12" i="10"/>
  <c r="P11" i="9"/>
  <c r="O70" i="2"/>
  <c r="M39" i="5"/>
  <c r="L40"/>
  <c r="M40" s="1"/>
  <c r="O17" i="2"/>
  <c r="O22" s="1"/>
  <c r="N4"/>
  <c r="H42" i="5"/>
  <c r="I42" s="1"/>
  <c r="K42" s="1"/>
  <c r="H39"/>
  <c r="P11" i="11"/>
  <c r="K4" i="10"/>
  <c r="P28" i="1"/>
  <c r="P26"/>
  <c r="P12" i="12"/>
  <c r="N18" i="8"/>
  <c r="O18" s="1"/>
  <c r="O50" i="2"/>
  <c r="O54" s="1"/>
  <c r="P8" i="14"/>
  <c r="P23" i="1"/>
  <c r="D43"/>
  <c r="T37" i="15"/>
  <c r="S5"/>
  <c r="N3" i="8"/>
  <c r="P6"/>
  <c r="O3"/>
  <c r="P3" s="1"/>
  <c r="P7" i="37"/>
  <c r="P11" s="1"/>
  <c r="N3"/>
  <c r="P7" i="30"/>
  <c r="P11" s="1"/>
  <c r="O3"/>
  <c r="P3" s="1"/>
  <c r="O9" i="26"/>
  <c r="P9" s="1"/>
  <c r="J4"/>
  <c r="O6" i="18"/>
  <c r="P11"/>
  <c r="R9" i="27"/>
  <c r="D16"/>
  <c r="O6" i="23"/>
  <c r="P11"/>
  <c r="O3" i="17"/>
  <c r="N3"/>
  <c r="G13" i="11"/>
  <c r="K4"/>
  <c r="J4" i="1"/>
  <c r="K4" s="1"/>
  <c r="J12"/>
  <c r="J13" s="1"/>
  <c r="O13"/>
  <c r="P13" s="1"/>
  <c r="O12"/>
  <c r="P12" s="1"/>
  <c r="O11"/>
  <c r="P11" s="1"/>
  <c r="N9" i="8"/>
  <c r="P9" s="1"/>
  <c r="J4"/>
  <c r="K4" s="1"/>
  <c r="D13"/>
  <c r="G12" s="1"/>
  <c r="T5"/>
  <c r="J4" i="2"/>
  <c r="J7"/>
  <c r="J8" s="1"/>
  <c r="M57"/>
  <c r="O57" s="1"/>
  <c r="R22"/>
  <c r="R20"/>
  <c r="D31"/>
  <c r="D38" s="1"/>
  <c r="G37" s="1"/>
  <c r="T20"/>
  <c r="S20" s="1"/>
  <c r="P11" i="38"/>
  <c r="P12" i="17"/>
  <c r="P3" i="37"/>
  <c r="P14" i="15"/>
  <c r="P19" s="1"/>
  <c r="T43" i="34"/>
  <c r="W43" s="1"/>
  <c r="O3"/>
  <c r="P3" s="1"/>
  <c r="R39" i="26"/>
  <c r="P11" i="36"/>
  <c r="P11" i="33"/>
  <c r="P11" i="28"/>
  <c r="P7" i="24"/>
  <c r="P11" s="1"/>
  <c r="P11" i="22"/>
  <c r="P6" i="29"/>
  <c r="K4"/>
  <c r="G39" i="26"/>
  <c r="P13" i="19"/>
  <c r="P11" i="16"/>
  <c r="K4" i="39"/>
  <c r="T26" i="30"/>
  <c r="P9" i="29"/>
  <c r="P12" i="25"/>
  <c r="P11" i="21"/>
  <c r="T13" i="17"/>
  <c r="P11" i="39"/>
  <c r="O73" i="2"/>
  <c r="O78" s="1"/>
  <c r="P27" i="1"/>
  <c r="G43" i="34"/>
  <c r="T32" i="1"/>
  <c r="P9" i="14"/>
  <c r="I38" i="5"/>
  <c r="K38" s="1"/>
  <c r="P3" i="13"/>
  <c r="P11" i="29" l="1"/>
  <c r="P15" i="1"/>
  <c r="P3" i="17"/>
  <c r="P11" i="8"/>
  <c r="P12" i="14"/>
  <c r="P31" i="1"/>
  <c r="N60" i="2"/>
  <c r="O60" s="1"/>
  <c r="N58"/>
  <c r="O58" s="1"/>
  <c r="O62" s="1"/>
  <c r="N59"/>
  <c r="O59" s="1"/>
  <c r="T13" i="8"/>
  <c r="S5"/>
  <c r="O3" i="23"/>
  <c r="N3"/>
  <c r="N8" i="27"/>
  <c r="P8" s="1"/>
  <c r="N6"/>
  <c r="P6" s="1"/>
  <c r="N9"/>
  <c r="P9" s="1"/>
  <c r="N7"/>
  <c r="P7" s="1"/>
  <c r="R17"/>
  <c r="N3" i="18"/>
  <c r="O3"/>
  <c r="O24" i="15"/>
  <c r="P24" s="1"/>
  <c r="O22"/>
  <c r="P22" s="1"/>
  <c r="O25"/>
  <c r="P25" s="1"/>
  <c r="O23"/>
  <c r="P23" s="1"/>
  <c r="G42" i="1"/>
  <c r="G7"/>
  <c r="K14" i="5"/>
  <c r="M47"/>
  <c r="M58" i="2"/>
  <c r="R37"/>
  <c r="T9" i="27"/>
  <c r="T17" s="1"/>
  <c r="D18"/>
  <c r="H40" i="5"/>
  <c r="I40" s="1"/>
  <c r="K40" s="1"/>
  <c r="I39"/>
  <c r="K39" s="1"/>
  <c r="J13" s="1"/>
  <c r="M4" i="2"/>
  <c r="O4" s="1"/>
  <c r="T22"/>
  <c r="T37" s="1"/>
  <c r="K4"/>
  <c r="P3" i="18" l="1"/>
  <c r="P3" i="23"/>
  <c r="J15" i="5"/>
  <c r="J16" s="1"/>
  <c r="O47"/>
  <c r="P47" s="1"/>
  <c r="G17" i="27"/>
  <c r="K4"/>
  <c r="P27" i="15"/>
  <c r="P11" i="27"/>
</calcChain>
</file>

<file path=xl/sharedStrings.xml><?xml version="1.0" encoding="utf-8"?>
<sst xmlns="http://schemas.openxmlformats.org/spreadsheetml/2006/main" count="860" uniqueCount="100">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</sst>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53825920"/>
        <c:axId val="53827840"/>
      </c:lineChart>
      <c:dateAx>
        <c:axId val="53825920"/>
        <c:scaling>
          <c:orientation val="minMax"/>
        </c:scaling>
        <c:axPos val="b"/>
        <c:numFmt formatCode="dd/mm/yy;@" sourceLinked="1"/>
        <c:majorTickMark val="none"/>
        <c:tickLblPos val="nextTo"/>
        <c:crossAx val="53827840"/>
        <c:crosses val="autoZero"/>
        <c:lblOffset val="100"/>
      </c:dateAx>
      <c:valAx>
        <c:axId val="538278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538259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2186.442862351711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1236.1953350321826</v>
      </c>
      <c r="K4" s="4">
        <f>(J4/D43-1)</f>
        <v>-0.18992326623077571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2699.0564858940729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6.5181500000000003E-3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6.5181500000000003E-3</v>
      </c>
      <c r="C12" s="28">
        <v>0</v>
      </c>
      <c r="D12" s="29">
        <f t="shared" si="0"/>
        <v>0</v>
      </c>
      <c r="E12" s="23">
        <f>(B12*J3)</f>
        <v>14.251562543237807</v>
      </c>
      <c r="I12" t="s">
        <v>13</v>
      </c>
      <c r="J12">
        <f>(J11-B43)</f>
        <v>3.4608899999999942E-2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75.67038237884401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0.54501149999999998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2699.0564858940729</v>
      </c>
    </row>
    <row r="43" spans="2:16">
      <c r="B43">
        <f>(SUM(B5:B42))</f>
        <v>0.56539110000000004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0.19612446043078741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12.415862707544226</v>
      </c>
      <c r="K4" s="4">
        <f>(J4/D14-1)</f>
        <v>0.26358992018861938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0.56322928000000005</v>
      </c>
      <c r="C6" s="28">
        <v>0</v>
      </c>
      <c r="D6" s="28">
        <f>(B6*C6)</f>
        <v>0</v>
      </c>
      <c r="E6" s="23">
        <f>(B6*J3)</f>
        <v>0.11046303863882088</v>
      </c>
      <c r="M6" t="s">
        <v>11</v>
      </c>
      <c r="N6" s="35">
        <f>($B$14/5)</f>
        <v>12.661207766</v>
      </c>
      <c r="O6" s="23">
        <f>($C$5*[1]Params!K8)</f>
        <v>0.21940472231459929</v>
      </c>
      <c r="P6" s="23">
        <f>(O6*N6)</f>
        <v>2.777928774066678</v>
      </c>
      <c r="R6" s="47">
        <f>(B6)</f>
        <v>0.56322928000000005</v>
      </c>
      <c r="S6" s="28">
        <v>0</v>
      </c>
      <c r="T6" s="28">
        <f>(D6)</f>
        <v>0</v>
      </c>
      <c r="U6" s="23">
        <f>(E6)</f>
        <v>0.11046303863882088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12.661207766</v>
      </c>
      <c r="O7" s="23">
        <f>($C$5*[1]Params!K9)</f>
        <v>0.27003658131027602</v>
      </c>
      <c r="P7" s="23">
        <f>(O7*N7)</f>
        <v>3.4189892603897576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12.661207766</v>
      </c>
      <c r="O8" s="23">
        <f>($C$5*[1]Params!K10)</f>
        <v>0.37130029930162955</v>
      </c>
      <c r="P8" s="23">
        <f>(O8*N8)</f>
        <v>4.7011102330359167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12.661207766</v>
      </c>
      <c r="O9" s="23">
        <f>($C$5*[1]Params!K11)</f>
        <v>0.84386431659461258</v>
      </c>
      <c r="P9" s="23">
        <f>(O9*N9)</f>
        <v>10.684341438717992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21.582369706210343</v>
      </c>
    </row>
    <row r="13" spans="2:21">
      <c r="F13" t="s">
        <v>9</v>
      </c>
      <c r="G13" s="23">
        <f>(D14/B14)</f>
        <v>0.15521211217125838</v>
      </c>
    </row>
    <row r="14" spans="2:21">
      <c r="B14" s="35">
        <f>(SUM(B5:B13))</f>
        <v>63.306038830000006</v>
      </c>
      <c r="D14" s="23">
        <f>(SUM(D5:D13))</f>
        <v>9.8258639999999993</v>
      </c>
    </row>
    <row r="17" spans="11:20">
      <c r="N17" s="35"/>
      <c r="R17" s="35">
        <f>(SUM(R5:R16))</f>
        <v>63.306038830000006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1.6203397489469249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22.451463451934032</v>
      </c>
      <c r="K4" s="4">
        <f>(J4/D14-1)</f>
        <v>-0.43462032507115977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0.57789040000000003</v>
      </c>
      <c r="S5" s="28">
        <v>0</v>
      </c>
      <c r="T5" s="29">
        <f>(D6)</f>
        <v>0</v>
      </c>
      <c r="U5" s="23">
        <f>(R5*J3)</f>
        <v>0.93637878565483801</v>
      </c>
    </row>
    <row r="6" spans="2:21">
      <c r="B6" s="47">
        <v>0.57789040000000003</v>
      </c>
      <c r="C6" s="28">
        <v>0</v>
      </c>
      <c r="D6" s="29">
        <f>(B6*C6)</f>
        <v>0</v>
      </c>
      <c r="E6" s="23">
        <f>(B6*J3)</f>
        <v>0.93637878565483801</v>
      </c>
      <c r="M6" t="s">
        <v>11</v>
      </c>
      <c r="N6" s="35">
        <f>(SUM(R5:R7)/5)</f>
        <v>2.7712044300000001</v>
      </c>
      <c r="O6" s="23">
        <f>($C$5*[1]Params!K8)</f>
        <v>3.9259199240050893</v>
      </c>
      <c r="P6" s="23">
        <f>(O6*N6)</f>
        <v>10.879526685228168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2.7712044300000001</v>
      </c>
      <c r="O7" s="23">
        <f>($C$5*[1]Params!K9)</f>
        <v>4.8319014449293407</v>
      </c>
      <c r="P7" s="23">
        <f>(O7*N7)</f>
        <v>13.390186689511591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0.29642961243672333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2.7712044300000001</v>
      </c>
      <c r="O8" s="23">
        <f>($C$5*[1]Params!K10)</f>
        <v>6.6438644867778436</v>
      </c>
      <c r="P8" s="23">
        <f>(O8*N8)</f>
        <v>18.411506698078437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2.7712044300000001</v>
      </c>
      <c r="O9" s="23">
        <f>($C$5*[1]Params!K11)</f>
        <v>15.099692015404189</v>
      </c>
      <c r="P9" s="23">
        <f>(O9*N9)</f>
        <v>41.84433340472372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84.525553477541905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2.8659320821019327</v>
      </c>
    </row>
    <row r="14" spans="2:21">
      <c r="B14" s="35">
        <f>(SUM(B5:B13))</f>
        <v>13.856022150000001</v>
      </c>
      <c r="D14" s="23">
        <f>(SUM(D5:D13))</f>
        <v>39.710418410000003</v>
      </c>
      <c r="R14" s="35">
        <f>(SUM(R5:R13))</f>
        <v>13.856022149999999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10.604452495934529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12.981131084974425</v>
      </c>
      <c r="K4" s="4">
        <f>(J4/D14-1)</f>
        <v>0.18766066651184121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0.93251387699417354</v>
      </c>
      <c r="M6" t="s">
        <v>11</v>
      </c>
      <c r="N6" s="1">
        <f>(SUM($B$5:$B$7)/5)</f>
        <v>0.24482416400000004</v>
      </c>
      <c r="O6" s="23">
        <f>($C$5*[1]Params!K8)</f>
        <v>12.800900900900901</v>
      </c>
      <c r="P6" s="23">
        <f>(O6*N6)</f>
        <v>3.1339698615099105</v>
      </c>
    </row>
    <row r="7" spans="2:16">
      <c r="B7" s="47">
        <v>2.618475E-2</v>
      </c>
      <c r="C7" s="28">
        <v>0</v>
      </c>
      <c r="D7" s="29">
        <f>(C7*B7)</f>
        <v>0</v>
      </c>
      <c r="E7" s="23">
        <f>(B7*J4)</f>
        <v>0.33990767217728407</v>
      </c>
      <c r="N7" s="1">
        <f>(SUM($B$5:$B$7)/5)</f>
        <v>0.24482416400000004</v>
      </c>
      <c r="O7" s="23">
        <f>($C$5*[1]Params!K9)</f>
        <v>15.754954954954954</v>
      </c>
      <c r="P7" s="23">
        <f>(O7*N7)</f>
        <v>3.8571936757045049</v>
      </c>
    </row>
    <row r="8" spans="2:16">
      <c r="N8" s="1">
        <f>(SUM($B$5:$B$7)/5)</f>
        <v>0.24482416400000004</v>
      </c>
      <c r="O8" s="23">
        <f>($C$5*[1]Params!K10)</f>
        <v>21.663063063063063</v>
      </c>
      <c r="P8" s="23">
        <f>(O8*N8)</f>
        <v>5.3036413040936949</v>
      </c>
    </row>
    <row r="9" spans="2:16">
      <c r="N9" s="1">
        <f>(SUM($B$5:$B$7)/5)</f>
        <v>0.24482416400000004</v>
      </c>
      <c r="O9" s="23">
        <f>($C$5*[1]Params!K11)</f>
        <v>49.234234234234229</v>
      </c>
      <c r="P9" s="23">
        <f>(O9*N9)</f>
        <v>12.053730236576577</v>
      </c>
    </row>
    <row r="12" spans="2:16">
      <c r="P12" s="23">
        <f>(SUM(P6:P9))</f>
        <v>24.348535077884687</v>
      </c>
    </row>
    <row r="13" spans="2:16">
      <c r="F13" t="s">
        <v>9</v>
      </c>
      <c r="G13" s="23">
        <f>(D14/B14)</f>
        <v>8.9288572021836838</v>
      </c>
    </row>
    <row r="14" spans="2:16">
      <c r="B14" s="19">
        <f>(SUM(B5:B13))</f>
        <v>1.2241208200000002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R32" sqref="R32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42.780062311432708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58.49431543687691</v>
      </c>
      <c r="K4" s="4">
        <f>(J4/D19-1)</f>
        <v>-46.624768957800519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1.5846780000000001E-2</v>
      </c>
      <c r="S5" s="28">
        <v>0</v>
      </c>
      <c r="T5" s="29">
        <f>(D6)</f>
        <v>0</v>
      </c>
      <c r="U5" s="23">
        <f>(R5*J3)</f>
        <v>0.67792623583556566</v>
      </c>
    </row>
    <row r="6" spans="2:22">
      <c r="B6" s="27">
        <v>1.5846780000000001E-2</v>
      </c>
      <c r="C6" s="28">
        <v>0</v>
      </c>
      <c r="D6" s="29">
        <f>(B6*C6)</f>
        <v>0</v>
      </c>
      <c r="E6" s="23">
        <f>(B6*J3)</f>
        <v>0.67792623583556566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1.5853259848773265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0.54732182200000012</v>
      </c>
      <c r="O9" s="23">
        <f>($S$6*[1]Params!K11)</f>
        <v>83.365518065099849</v>
      </c>
      <c r="P9" s="23">
        <f>(O9*N9)</f>
        <v>45.627767239364374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86.523755714376719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-0.93764994954826064</v>
      </c>
    </row>
    <row r="19" spans="2:20">
      <c r="B19" s="26">
        <f>(SUM(B5:B18))</f>
        <v>1.3673265599999995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1.36732656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-0.93764994954826064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3.8636619487821531E-3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3.6909030906604152</v>
      </c>
      <c r="K4" s="4">
        <f>(J4/D13-1)</f>
        <v>0.30321090173207499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258.38917833804879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184.42665842088644</v>
      </c>
      <c r="K4" s="4">
        <f>(J4/D17-1)</f>
        <v>-7.3939156246022875E-2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6.0721456909441467E-2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2.6032500000000001E-3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2.4541804158547877E-2</v>
      </c>
      <c r="I8" t="s">
        <v>13</v>
      </c>
      <c r="J8" s="49">
        <f>(J7-B17)</f>
        <v>0.28624464999999999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73.962519917162354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2.27327E-3</v>
      </c>
      <c r="C10" s="28">
        <v>0</v>
      </c>
      <c r="D10" s="29">
        <v>0</v>
      </c>
      <c r="E10" s="23">
        <f>(B10*J3)</f>
        <v>0.58738836744053613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0.71375535000000001</v>
      </c>
      <c r="D17" s="23">
        <f>(SUM(D5:D16))</f>
        <v>199.15177244</v>
      </c>
      <c r="F17" t="s">
        <v>9</v>
      </c>
      <c r="G17" s="23">
        <f>(SUM(D5:D16)/SUM(B5:B16))</f>
        <v>279.01965630100005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9.8419799999999993E-4</v>
      </c>
      <c r="O22" s="23">
        <f>($S$5*[1]Params!K8)</f>
        <v>323.96134165178148</v>
      </c>
      <c r="P22" s="23">
        <f>(O22*N22)</f>
        <v>0.31884210453099998</v>
      </c>
    </row>
    <row r="23" spans="2:16">
      <c r="N23" s="26">
        <f>(($R$5+$R$7)/5)</f>
        <v>9.8419799999999993E-4</v>
      </c>
      <c r="O23" s="23">
        <f>($S$5*[1]Params!K9)</f>
        <v>398.72165126373102</v>
      </c>
      <c r="P23" s="23">
        <f>(O23*N23)</f>
        <v>0.39242105173046149</v>
      </c>
    </row>
    <row r="24" spans="2:16">
      <c r="N24" s="26">
        <f>(($R$5+$R$7)/5)</f>
        <v>9.8419799999999993E-4</v>
      </c>
      <c r="O24" s="23">
        <f>($S$5*[1]Params!K10)</f>
        <v>548.24227048763021</v>
      </c>
      <c r="P24" s="23">
        <f>(O24*N24)</f>
        <v>0.53957894612938462</v>
      </c>
    </row>
    <row r="25" spans="2:16">
      <c r="N25" s="26">
        <f>(($R$5+$R$7)/5)</f>
        <v>9.8419799999999993E-4</v>
      </c>
      <c r="O25" s="23">
        <f>($S$5*[1]Params!K11)</f>
        <v>1246.0051601991595</v>
      </c>
      <c r="P25" s="23">
        <f>(O25*N25)</f>
        <v>1.2263157866576924</v>
      </c>
    </row>
    <row r="26" spans="2:16">
      <c r="P26" s="23"/>
    </row>
    <row r="27" spans="2:16">
      <c r="P27" s="23">
        <f>(SUM(P22:P25))</f>
        <v>2.4771578890485384</v>
      </c>
    </row>
    <row r="37" spans="18:20">
      <c r="R37" s="49">
        <f>(SUM(R5:R27))</f>
        <v>0.71375535000000001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9.1351298895311517E-2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5.6085150273305375</v>
      </c>
      <c r="K4" s="4">
        <f>(J4/D13-1)</f>
        <v>0.12170300546610746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0.27590385000000001</v>
      </c>
      <c r="C6" s="28">
        <v>0</v>
      </c>
      <c r="D6" s="29">
        <f>(B6*C6)</f>
        <v>0</v>
      </c>
      <c r="E6" s="23">
        <f>(B6*J3)</f>
        <v>2.5204175067717195E-2</v>
      </c>
      <c r="M6" t="s">
        <v>11</v>
      </c>
      <c r="N6" s="35">
        <f>($B$13/5)</f>
        <v>12.279004447999998</v>
      </c>
      <c r="O6" s="23">
        <f>($C$5*[1]Params!K8)</f>
        <v>0.10634970155367125</v>
      </c>
      <c r="P6" s="23">
        <f>(O6*N6)</f>
        <v>1.3058684584210016</v>
      </c>
    </row>
    <row r="7" spans="2:16">
      <c r="N7" s="35">
        <f>($B$13/5)</f>
        <v>12.279004447999998</v>
      </c>
      <c r="O7" s="23">
        <f>($C$5*[1]Params!K9)</f>
        <v>0.13089194037374924</v>
      </c>
      <c r="P7" s="23">
        <f>(O7*N7)</f>
        <v>1.6072227180566174</v>
      </c>
    </row>
    <row r="8" spans="2:16">
      <c r="N8" s="35">
        <f>($B$13/5)</f>
        <v>12.279004447999998</v>
      </c>
      <c r="O8" s="23">
        <f>($C$5*[1]Params!K10)</f>
        <v>0.17997641801390521</v>
      </c>
      <c r="P8" s="23">
        <f>(O8*N8)</f>
        <v>2.209931237327849</v>
      </c>
    </row>
    <row r="9" spans="2:16">
      <c r="N9" s="35">
        <f>($B$13/5)</f>
        <v>12.279004447999998</v>
      </c>
      <c r="O9" s="23">
        <f>($C$5*[1]Params!K11)</f>
        <v>0.40903731366796636</v>
      </c>
      <c r="P9" s="23">
        <f>(O9*N9)</f>
        <v>5.0225709939269292</v>
      </c>
    </row>
    <row r="11" spans="2:16">
      <c r="P11" s="23">
        <f>(SUM(P6:P9))</f>
        <v>10.145593407732397</v>
      </c>
    </row>
    <row r="12" spans="2:16">
      <c r="F12" t="s">
        <v>9</v>
      </c>
      <c r="G12" s="23">
        <f>(D13/B13)</f>
        <v>8.1439827164724227E-2</v>
      </c>
    </row>
    <row r="13" spans="2:16">
      <c r="B13" s="35">
        <f>(SUM(B5:B12))</f>
        <v>61.395022239999996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6.927418816467477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40.860527747144808</v>
      </c>
      <c r="K4" s="4">
        <f>(J4/D14-1)</f>
        <v>0.34853221592051065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7.2380230000000004E-2</v>
      </c>
      <c r="S5" s="28">
        <v>0</v>
      </c>
      <c r="T5" s="29">
        <f>(D6)</f>
        <v>0</v>
      </c>
      <c r="U5">
        <f>(R5*J3)</f>
        <v>0.5014081672422438</v>
      </c>
    </row>
    <row r="6" spans="2:21">
      <c r="B6" s="27">
        <v>7.2380230000000004E-2</v>
      </c>
      <c r="C6" s="28">
        <v>0</v>
      </c>
      <c r="D6" s="29">
        <f>(B6*C6)</f>
        <v>0</v>
      </c>
      <c r="E6" s="23">
        <f>(B6*J3)</f>
        <v>0.5014081672422438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1.5354907960000004</v>
      </c>
      <c r="O7" s="23">
        <f>($S$6*[1]Params!K9)</f>
        <v>9.00433999225449</v>
      </c>
      <c r="P7" s="23">
        <f>(O7*N7)</f>
        <v>13.826081182161484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1.4542953980000002</v>
      </c>
      <c r="O8" s="23">
        <f>($C$5*[1]Params!K10)</f>
        <v>12.343708044637387</v>
      </c>
      <c r="P8" s="23">
        <f>(O8*N8)</f>
        <v>17.951397803571734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1.4542953980000002</v>
      </c>
      <c r="O9" s="23">
        <f>($C$5*[1]Params!K11)</f>
        <v>28.05388191963042</v>
      </c>
      <c r="P9" s="23">
        <f>(O9*N9)</f>
        <v>40.798631371753935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82.470452577487151</v>
      </c>
    </row>
    <row r="13" spans="2:21">
      <c r="F13" t="s">
        <v>9</v>
      </c>
      <c r="G13" s="23">
        <f>(D14/B14)</f>
        <v>5.1370065428795169</v>
      </c>
      <c r="N13" s="26"/>
      <c r="P13" s="23"/>
      <c r="R13" s="26">
        <f>(SUM(R5:R12))</f>
        <v>5.89837699</v>
      </c>
      <c r="T13" s="23">
        <f>(SUM(T5:T12))</f>
        <v>30.30000119</v>
      </c>
    </row>
    <row r="14" spans="2:21">
      <c r="B14">
        <f>(SUM(B5:B13))</f>
        <v>5.8983769900000009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61.677070845316898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6.1085630909859905</v>
      </c>
      <c r="K4" s="4">
        <f>(J4/D13-1)</f>
        <v>0.61668243073078011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2.9434000000000001E-3</v>
      </c>
      <c r="C6" s="28">
        <v>0</v>
      </c>
      <c r="D6" s="29">
        <f>(B6*C6)</f>
        <v>0</v>
      </c>
      <c r="E6" s="23">
        <f>(B6*J3)</f>
        <v>0.18154029032610577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2.4758214000000001E-2</v>
      </c>
      <c r="O7" s="23">
        <f>($C$5*[1]Params!K9)</f>
        <v>68.847999999999999</v>
      </c>
      <c r="P7" s="23">
        <f>(O7*N7)</f>
        <v>1.7045535174720001</v>
      </c>
    </row>
    <row r="8" spans="2:17">
      <c r="N8" s="26">
        <f>($B$13-$B$7)/5</f>
        <v>2.4758214000000001E-2</v>
      </c>
      <c r="O8" s="23">
        <f>($C$5*[1]Params!K10)</f>
        <v>94.666000000000011</v>
      </c>
      <c r="P8" s="23">
        <f>(O8*N8)</f>
        <v>2.3437610865240002</v>
      </c>
    </row>
    <row r="9" spans="2:17">
      <c r="N9" s="26">
        <f>($B$13-$B$7)/5</f>
        <v>2.4758214000000001E-2</v>
      </c>
      <c r="O9" s="23">
        <f>($C$5*[1]Params!K11)</f>
        <v>215.15</v>
      </c>
      <c r="P9" s="23">
        <f>(O9*N9)</f>
        <v>5.3267297421000004</v>
      </c>
    </row>
    <row r="11" spans="2:17">
      <c r="P11" s="23">
        <f>(SUM(P6:P9))</f>
        <v>10.796588556096001</v>
      </c>
    </row>
    <row r="12" spans="2:17">
      <c r="F12" t="s">
        <v>9</v>
      </c>
      <c r="G12" s="23">
        <f>(D13/B13)</f>
        <v>38.150393468083493</v>
      </c>
    </row>
    <row r="13" spans="2:17">
      <c r="B13">
        <f>(SUM(B5:B12))</f>
        <v>9.9041070000000009E-2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0.16113367591973321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4.3405105705246561</v>
      </c>
      <c r="K4" s="4">
        <f>(J4/D14-1)</f>
        <v>-7.6437437079739379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43607.018093727544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1271.38746852294</v>
      </c>
      <c r="K4" s="4">
        <f>(J4/D38-1)</f>
        <v>0.855103564242083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3.4991999999999998E-4</v>
      </c>
      <c r="C6" s="28">
        <v>0</v>
      </c>
      <c r="D6" s="29">
        <f>(B6*C6)</f>
        <v>0</v>
      </c>
      <c r="E6" s="23">
        <f>(B6*J3)</f>
        <v>15.258967771357142</v>
      </c>
      <c r="I6" t="s">
        <v>11</v>
      </c>
      <c r="J6">
        <v>0.03</v>
      </c>
      <c r="R6" s="26">
        <f t="shared" si="0"/>
        <v>3.4991999999999998E-4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8.4442999999999671E-4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36.823074288886204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23506.514102108111</v>
      </c>
      <c r="R37">
        <f>(SUM(R5:R25))</f>
        <v>2.9511369999999995E-2</v>
      </c>
      <c r="T37" s="23">
        <f>(SUM(T5:T25))</f>
        <v>547.68980017000001</v>
      </c>
    </row>
    <row r="38" spans="2:20">
      <c r="B38">
        <f>(SUM(B5:B37))</f>
        <v>2.9155570000000002E-2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8.9245293706927136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13.016080350887503</v>
      </c>
      <c r="K4" s="4">
        <f>(J4/D12-1)</f>
        <v>2.6241076555603797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2.26356E-3</v>
      </c>
      <c r="C6" s="28">
        <v>0</v>
      </c>
      <c r="D6" s="29">
        <f>(B6*C6)</f>
        <v>0</v>
      </c>
      <c r="E6" s="23">
        <f>(B6*J3)</f>
        <v>2.0201207702325197E-2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2.26356E-3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0.50087675600000003</v>
      </c>
      <c r="O8" s="23">
        <f>($C$5*[1]Params!K10)</f>
        <v>10.281572794239395</v>
      </c>
      <c r="P8" s="23">
        <f>(O8*N8)</f>
        <v>5.1498008277564837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2.4625453267096042</v>
      </c>
      <c r="P11" s="23">
        <f>(SUM(P6:P9))</f>
        <v>23.108493297756482</v>
      </c>
      <c r="R11" s="1"/>
      <c r="S11" s="23"/>
      <c r="T11" s="23"/>
    </row>
    <row r="12" spans="2:21">
      <c r="B12">
        <f>(SUM(B5:B11))</f>
        <v>1.45846126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1.45846126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0.79835429263906665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2.3346426266959828</v>
      </c>
      <c r="K4" s="4">
        <f>(J4/D10-1)</f>
        <v>-0.22178579110133911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2.0940071497626591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11.783827037512639</v>
      </c>
      <c r="K4" s="4">
        <f>(J4/D10-1)</f>
        <v>-3.0137692385791115E-2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1.7526960000000001E-2</v>
      </c>
      <c r="C6" s="28">
        <v>0</v>
      </c>
      <c r="D6" s="29">
        <f>(B6*C6)</f>
        <v>0</v>
      </c>
      <c r="E6" s="23">
        <f>(B6*J3)</f>
        <v>3.670157955360414E-2</v>
      </c>
      <c r="M6" t="s">
        <v>11</v>
      </c>
      <c r="N6" s="1">
        <f>($B$10/5)</f>
        <v>1.12548107</v>
      </c>
      <c r="O6" s="23">
        <f>($C$5*[1]Params!K8)</f>
        <v>2.8155690554996147</v>
      </c>
      <c r="P6" s="23">
        <f>(O6*N6)</f>
        <v>3.1688696732425958</v>
      </c>
    </row>
    <row r="7" spans="2:16">
      <c r="N7" s="1">
        <f>($B$10/5)</f>
        <v>1.12548107</v>
      </c>
      <c r="O7" s="23">
        <f>($C$5*[1]Params!K9)</f>
        <v>3.4653157606149101</v>
      </c>
      <c r="P7" s="23">
        <f>(O7*N7)</f>
        <v>3.9001472901447327</v>
      </c>
    </row>
    <row r="8" spans="2:16">
      <c r="N8" s="1">
        <f>($B$10/5)</f>
        <v>1.12548107</v>
      </c>
      <c r="O8" s="23">
        <f>($C$5*[1]Params!K10)</f>
        <v>4.7648091708455018</v>
      </c>
      <c r="P8" s="23">
        <f>(O8*N8)</f>
        <v>5.3627025239490083</v>
      </c>
    </row>
    <row r="9" spans="2:16">
      <c r="F9" t="s">
        <v>9</v>
      </c>
      <c r="G9" s="23">
        <f>(D10/B10)</f>
        <v>2.1590767404022175</v>
      </c>
      <c r="N9" s="1">
        <f>($B$10/5)</f>
        <v>1.12548107</v>
      </c>
      <c r="O9" s="23">
        <f>($C$5*[1]Params!K11)</f>
        <v>10.829111751921594</v>
      </c>
      <c r="P9" s="23">
        <f>(O9*N9)</f>
        <v>12.18796028170229</v>
      </c>
    </row>
    <row r="10" spans="2:16">
      <c r="B10" s="1">
        <f>(SUM(B5:B9))</f>
        <v>5.6274053500000001</v>
      </c>
      <c r="D10" s="23">
        <f>(SUM(D5:D9))</f>
        <v>12.15</v>
      </c>
    </row>
    <row r="11" spans="2:16">
      <c r="P11" s="23">
        <f>(SUM(P6:P9))</f>
        <v>24.619679769038626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14.20281693322848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7.8131880342934172</v>
      </c>
      <c r="K4" s="4">
        <f>(J4/D11-1)</f>
        <v>-25.298203068731723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2.34264E-3</v>
      </c>
      <c r="C6" s="28">
        <v>0</v>
      </c>
      <c r="D6" s="29">
        <f>(B6*C6)</f>
        <v>0</v>
      </c>
      <c r="E6" s="23">
        <f>(B6*J3)</f>
        <v>3.3272087060458366E-2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2.34264E-3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0.28377230399999975</v>
      </c>
      <c r="O9" s="23">
        <f>($C$5*[1]Params!K11)</f>
        <v>35.091738077914854</v>
      </c>
      <c r="P9" s="23">
        <f>(O9*N9)</f>
        <v>9.9580633657344215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-0.58452128715252416</v>
      </c>
      <c r="O10" s="23"/>
      <c r="P10" s="23"/>
      <c r="R10" s="1"/>
      <c r="S10" s="23"/>
      <c r="T10" s="23"/>
      <c r="U10" s="24"/>
    </row>
    <row r="11" spans="2:21">
      <c r="B11">
        <f>(SUM(B5:B10))</f>
        <v>0.55011537999999982</v>
      </c>
      <c r="C11" s="23"/>
      <c r="D11" s="23">
        <f>(SUM(D5:D10))</f>
        <v>-0.32155414999999987</v>
      </c>
      <c r="O11" s="23"/>
      <c r="P11" s="23">
        <f>(SUM(P6:P9))</f>
        <v>19.609617515734421</v>
      </c>
      <c r="R11" s="1"/>
      <c r="S11" s="23"/>
      <c r="T11" s="24"/>
    </row>
    <row r="22" spans="18:20">
      <c r="R22">
        <f>(SUM(R5:R21))</f>
        <v>0.55011537999999982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70.03311643808604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11.492283135958413</v>
      </c>
      <c r="K4" s="4">
        <f>(J4/D15-1)</f>
        <v>0.15629579119822523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1.14025E-3</v>
      </c>
      <c r="C6" s="28">
        <v>0</v>
      </c>
      <c r="D6" s="29">
        <f>(B6*C6)</f>
        <v>0</v>
      </c>
      <c r="E6" s="23">
        <f>(B6*J3)</f>
        <v>7.9855261018527607E-2</v>
      </c>
      <c r="M6" t="s">
        <v>11</v>
      </c>
      <c r="N6" s="49">
        <f>(SUM(R$5:R$8)/5)</f>
        <v>3.2819568E-2</v>
      </c>
      <c r="O6" s="23">
        <f>($C$7*[1]Params!K8)</f>
        <v>89.451451451451447</v>
      </c>
      <c r="P6" s="23">
        <f>(O6*N6)</f>
        <v>2.9357579936096094</v>
      </c>
      <c r="R6" s="2">
        <f>(B6)</f>
        <v>1.14025E-3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3.2819568E-2</v>
      </c>
      <c r="O7" s="23">
        <f>($C$7*[1]Params!K9)</f>
        <v>110.09409409409409</v>
      </c>
      <c r="P7" s="23">
        <f>(O7*N7)</f>
        <v>3.6132406075195194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3.2819568E-2</v>
      </c>
      <c r="O8" s="23">
        <f>($C$7*[1]Params!K10)</f>
        <v>151.37937937937937</v>
      </c>
      <c r="P8" s="23">
        <f>(O8*N8)</f>
        <v>4.9682058353393392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1.2634836974848369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3.2819568E-2</v>
      </c>
      <c r="O9" s="23">
        <f>($C$7*[1]Params!K11)</f>
        <v>344.04404404404403</v>
      </c>
      <c r="P9" s="23">
        <f>(O9*N9)</f>
        <v>11.291376898498498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22.808581334966966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60.566783145957316</v>
      </c>
    </row>
    <row r="15" spans="2:21">
      <c r="B15" s="1">
        <f>(SUM(B5:B14))</f>
        <v>0.16409783999999999</v>
      </c>
      <c r="D15" s="23">
        <f>(SUM(D5:D14))</f>
        <v>9.9388782899999999</v>
      </c>
    </row>
    <row r="21" spans="18:20">
      <c r="R21">
        <f>(SUM(R5:R20))</f>
        <v>0.16409783999999999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0.94804209260016981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3.9464304331199931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5.5934350000000001E-2</v>
      </c>
      <c r="C6" s="28">
        <v>0</v>
      </c>
      <c r="D6" s="29">
        <f>(B6*C6)</f>
        <v>0</v>
      </c>
      <c r="E6" s="23">
        <f>(B6*J3)</f>
        <v>5.302811822223031E-2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4.1627164700000012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1.5566255219021631E-4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19.926784747717292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32003.176851692609</v>
      </c>
      <c r="P9" s="23">
        <f>(O9*N9)</f>
        <v>16.001588425846304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4857.9646728400003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4857.9646728400003</v>
      </c>
      <c r="C18" s="28">
        <v>0</v>
      </c>
      <c r="D18" s="29">
        <f>(B18*C18)</f>
        <v>0</v>
      </c>
      <c r="E18" s="23">
        <f>(B18*J3)</f>
        <v>0.75620317942418369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-9.6510782357934115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-23.349382828532445</v>
      </c>
    </row>
    <row r="39" spans="2:20">
      <c r="B39">
        <f>(SUM(B5:B38))</f>
        <v>128012.70740677044</v>
      </c>
      <c r="D39" s="23">
        <f>(SUM(D5:D38))</f>
        <v>-76.307382291799911</v>
      </c>
      <c r="F39" t="s">
        <v>9</v>
      </c>
      <c r="G39" s="33">
        <f>(D39/B39)</f>
        <v>-5.9609224613402798E-4</v>
      </c>
      <c r="R39">
        <f>(SUM(R5:R38))</f>
        <v>128012.70740677044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0.7719834748563541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44.536299777274969</v>
      </c>
      <c r="K4" s="4">
        <f>(J4/D18-1)</f>
        <v>-0.11222735459434985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0.31866233999999999</v>
      </c>
      <c r="C6" s="28">
        <v>0</v>
      </c>
      <c r="D6" s="29">
        <f>(B6*C6)</f>
        <v>0</v>
      </c>
      <c r="E6" s="23">
        <f>(B6*J3)</f>
        <v>0.24600206053905696</v>
      </c>
      <c r="M6" t="s">
        <v>11</v>
      </c>
      <c r="N6" s="19">
        <f>($B$7+$R$9)/5</f>
        <v>8.7997202257777776</v>
      </c>
      <c r="O6" s="23">
        <f>($S$7*[1]Params!K8)</f>
        <v>1.1960515459367107</v>
      </c>
      <c r="P6" s="23">
        <f>(O6*N6)</f>
        <v>10.524918979852051</v>
      </c>
      <c r="R6" s="47">
        <f>(B6)</f>
        <v>0.31866233999999999</v>
      </c>
      <c r="S6" s="28">
        <v>0</v>
      </c>
      <c r="T6" s="29">
        <f>(D6)</f>
        <v>0</v>
      </c>
      <c r="U6" s="23">
        <f>(R6*J3)</f>
        <v>0.24600206053905696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($B$7+$R$9)/5</f>
        <v>8.7997202257777776</v>
      </c>
      <c r="O7" s="23">
        <f>($S$7*[1]Params!K9)</f>
        <v>1.4720634411528746</v>
      </c>
      <c r="P7" s="23">
        <f>(O7*N7)</f>
        <v>12.953746436740985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8.7997202257777776</v>
      </c>
      <c r="O8" s="23">
        <f>($S$7*[1]Params!K10)</f>
        <v>2.0240872315852028</v>
      </c>
      <c r="P8" s="23">
        <f>(O8*N8)</f>
        <v>17.811401350518857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8.7997202257777776</v>
      </c>
      <c r="O9" s="23">
        <f>($C$7*[1]Params!K11)</f>
        <v>4.6001982536027333</v>
      </c>
      <c r="P9" s="23">
        <f>(O9*N9)</f>
        <v>40.480457614815585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81.770524381927487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0.86957339680545298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57.690742389999997</v>
      </c>
      <c r="S17" s="23"/>
      <c r="T17" s="23">
        <f>(SUM(T5:T12))</f>
        <v>50.166334824300641</v>
      </c>
    </row>
    <row r="18" spans="2:20">
      <c r="B18" s="19">
        <f>(SUM(B5:B17))</f>
        <v>57.690742390000004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61" width="9.140625" style="14" customWidth="1"/>
    <col min="62" max="16384" width="9.140625" style="14"/>
  </cols>
  <sheetData>
    <row r="3" spans="2:16">
      <c r="I3" t="s">
        <v>3</v>
      </c>
      <c r="J3" s="23">
        <v>3.0051432862149279E-2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1.9471288314916295</v>
      </c>
      <c r="K4" s="4">
        <f>(J4/D10-1)</f>
        <v>-2.643558425418524E-2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4.4477629999999997E-2</v>
      </c>
      <c r="C6" s="28">
        <v>0</v>
      </c>
      <c r="D6" s="29">
        <f>(B6*C6)</f>
        <v>0</v>
      </c>
      <c r="E6" s="23">
        <f>(B6*J3)</f>
        <v>1.3366165118125165E-3</v>
      </c>
      <c r="M6" t="s">
        <v>11</v>
      </c>
      <c r="N6" s="35">
        <f>($B$10/5)</f>
        <v>12.958642208000001</v>
      </c>
      <c r="O6" s="23">
        <f>($C$5*[1]Params!K8)</f>
        <v>4.0155225640266315E-2</v>
      </c>
      <c r="P6" s="23">
        <f>(O6*N6)</f>
        <v>0.52035720185371892</v>
      </c>
    </row>
    <row r="7" spans="2:16">
      <c r="B7" s="35"/>
      <c r="C7" s="23"/>
      <c r="D7" s="25"/>
      <c r="E7" s="23"/>
      <c r="N7" s="35">
        <f>($B$10/5)</f>
        <v>12.958642208000001</v>
      </c>
      <c r="O7" s="23">
        <f>($C$5*[1]Params!K9)</f>
        <v>4.9421816172635469E-2</v>
      </c>
      <c r="P7" s="23">
        <f>(O7*N7)</f>
        <v>0.64043963305073104</v>
      </c>
    </row>
    <row r="8" spans="2:16">
      <c r="N8" s="35">
        <f>($B$10/5)</f>
        <v>12.958642208000001</v>
      </c>
      <c r="O8" s="23">
        <f>($C$5*[1]Params!K10)</f>
        <v>6.7954997237373763E-2</v>
      </c>
      <c r="P8" s="23">
        <f>(O8*N8)</f>
        <v>0.88060449544475505</v>
      </c>
    </row>
    <row r="9" spans="2:16">
      <c r="F9" t="s">
        <v>9</v>
      </c>
      <c r="G9" s="23">
        <f>(D10/B10)</f>
        <v>3.0867431446873386E-2</v>
      </c>
      <c r="N9" s="35">
        <f>($B$10/5)</f>
        <v>12.958642208000001</v>
      </c>
      <c r="O9" s="23">
        <f>($C$5*[1]Params!K11)</f>
        <v>0.15444317553948583</v>
      </c>
      <c r="P9" s="23">
        <f>(O9*N9)</f>
        <v>2.0013738532835346</v>
      </c>
    </row>
    <row r="10" spans="2:16">
      <c r="B10" s="35">
        <f>(SUM(B5:B9))</f>
        <v>64.793211040000003</v>
      </c>
      <c r="D10" s="23">
        <f>(SUM(D5:D9))</f>
        <v>2</v>
      </c>
    </row>
    <row r="11" spans="2:16">
      <c r="P11" s="23">
        <f>(SUM(P6:P9))</f>
        <v>4.0427751836327399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0.88315820371123965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48.539284793867019</v>
      </c>
      <c r="K4" s="4">
        <f>(J4/D10-1)</f>
        <v>0.22604912336112681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0.33233030000000002</v>
      </c>
      <c r="C6" s="28">
        <v>0</v>
      </c>
      <c r="D6" s="29">
        <f>(B6*C6)</f>
        <v>0</v>
      </c>
      <c r="E6" s="23">
        <f>(B6*J3)</f>
        <v>0.29350023078681742</v>
      </c>
      <c r="M6" t="s">
        <v>11</v>
      </c>
      <c r="N6" s="35">
        <f>($B$10/5)</f>
        <v>10.992206060000001</v>
      </c>
      <c r="O6" s="23">
        <f>($C$5*[1]Params!K8)</f>
        <v>0.98505771545924514</v>
      </c>
      <c r="P6" s="23">
        <f>(O6*N6)</f>
        <v>10.82795738932087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2.1027996830364613</v>
      </c>
      <c r="N7" s="35">
        <f>($B$10/5)</f>
        <v>10.992206060000001</v>
      </c>
      <c r="O7" s="23">
        <f>($C$5*[1]Params!K9)</f>
        <v>1.2123787267190709</v>
      </c>
      <c r="P7" s="23">
        <f>(O7*N7)</f>
        <v>13.326716786856457</v>
      </c>
    </row>
    <row r="8" spans="2:16">
      <c r="N8" s="35">
        <f>($B$10/5)</f>
        <v>10.992206060000001</v>
      </c>
      <c r="O8" s="23">
        <f>($C$5*[1]Params!K10)</f>
        <v>1.6670207492387226</v>
      </c>
      <c r="P8" s="23">
        <f>(O8*N8)</f>
        <v>18.324235581927628</v>
      </c>
    </row>
    <row r="9" spans="2:16">
      <c r="F9" t="s">
        <v>9</v>
      </c>
      <c r="G9" s="23">
        <f>(D10/B10)</f>
        <v>0.72032856341850637</v>
      </c>
      <c r="N9" s="35">
        <f>($B$10/5)</f>
        <v>10.992206060000001</v>
      </c>
      <c r="O9" s="23">
        <f>($C$5*[1]Params!K11)</f>
        <v>3.7886835209970964</v>
      </c>
      <c r="P9" s="23">
        <f>(O9*N9)</f>
        <v>41.645989958926421</v>
      </c>
    </row>
    <row r="10" spans="2:16">
      <c r="B10" s="35">
        <f>(SUM(B5:B9))</f>
        <v>54.961030300000004</v>
      </c>
      <c r="D10" s="23">
        <f>(SUM(D5:D9))</f>
        <v>39.590000000000003</v>
      </c>
    </row>
    <row r="11" spans="2:16">
      <c r="P11" s="23">
        <f>(SUM(P6:P9))</f>
        <v>84.124899717031383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L21" sqref="L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2.7922694065618971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42.111953807974018</v>
      </c>
      <c r="K4" s="4">
        <f>(J4/D23-1)</f>
        <v>1.3916839599027333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0.10033044000000001</v>
      </c>
      <c r="C7" s="28">
        <v>0</v>
      </c>
      <c r="D7" s="29">
        <v>0</v>
      </c>
      <c r="E7" s="24">
        <f>B7*J3</f>
        <v>0.28014961815889405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0.10033044000000001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0.514053693364944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0.50482378799046113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4.822933946</v>
      </c>
      <c r="O16" s="23">
        <f>($C$6*[1]Params!K10)</f>
        <v>3.8980859332289057</v>
      </c>
      <c r="P16" s="23">
        <f>(O16*N16)</f>
        <v>18.80021097179478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82.101521121569633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1.1674909617554381</v>
      </c>
      <c r="S22" s="23"/>
      <c r="T22" s="23"/>
    </row>
    <row r="23" spans="2:20">
      <c r="B23" s="1">
        <f>(SUM(B5:B22))</f>
        <v>15.08162275065936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15.081622750659363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82" width="9.140625" style="14" customWidth="1"/>
    <col min="8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0.37832723366919052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2.1532289375255886</v>
      </c>
      <c r="K4" s="4">
        <f>(J4/D14-1)</f>
        <v>1.3782574714801679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7.4791079999999996E-2</v>
      </c>
      <c r="C6" s="28">
        <v>0</v>
      </c>
      <c r="D6" s="28">
        <f>(B6*C6)</f>
        <v>0</v>
      </c>
      <c r="E6" s="23">
        <f>(B6*J3)</f>
        <v>2.829550239953112E-2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7.4791079999999996E-2</v>
      </c>
      <c r="S6" s="28">
        <v>0</v>
      </c>
      <c r="T6" s="28">
        <f>(D6)</f>
        <v>0</v>
      </c>
      <c r="U6" s="23">
        <f>(E6)</f>
        <v>2.829550239953112E-2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1.8968891560000003</v>
      </c>
      <c r="O8" s="23">
        <f>($C$5*[1]Params!K10)</f>
        <v>0.51436531459544421</v>
      </c>
      <c r="P8" s="23">
        <f>(O8*N8)</f>
        <v>0.97569398747862679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1.8968891560000003</v>
      </c>
      <c r="O9" s="23">
        <f>($C$5*[1]Params!K11)</f>
        <v>1.1690120786260096</v>
      </c>
      <c r="P9" s="23">
        <f>(O9*N9)</f>
        <v>2.2174863351786973</v>
      </c>
      <c r="Q9" s="24"/>
    </row>
    <row r="10" spans="2:21">
      <c r="B10" s="35"/>
      <c r="C10" s="23"/>
      <c r="D10" s="23"/>
    </row>
    <row r="12" spans="2:21">
      <c r="P12" s="23">
        <f>(SUM(P6:P9))</f>
        <v>4.4638353226573244</v>
      </c>
    </row>
    <row r="13" spans="2:21">
      <c r="F13" t="s">
        <v>9</v>
      </c>
      <c r="G13" s="23">
        <f>(D14/B14)</f>
        <v>0.15907749190575615</v>
      </c>
    </row>
    <row r="14" spans="2:21">
      <c r="B14" s="35">
        <f>(SUM(B5:B13))</f>
        <v>5.6914457800000013</v>
      </c>
      <c r="D14" s="23">
        <f>(SUM(D5:D13))</f>
        <v>0.90538092000000026</v>
      </c>
    </row>
    <row r="17" spans="11:20">
      <c r="N17" s="35"/>
      <c r="R17" s="35">
        <f>(SUM(R5:R16))</f>
        <v>9.4844457800000015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1.019671759998445E-5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4.4844117821505849</v>
      </c>
      <c r="K4" s="4">
        <f>(J4/D13-1)</f>
        <v>-0.10846684251479433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258.06</v>
      </c>
      <c r="C6" s="28">
        <v>0</v>
      </c>
      <c r="D6" s="29">
        <f>(B6*C6)</f>
        <v>0</v>
      </c>
      <c r="E6" s="23">
        <f>(B6*J3)</f>
        <v>2.6313649438519872E-3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1.1437283643770317E-5</v>
      </c>
    </row>
    <row r="13" spans="2:16">
      <c r="B13">
        <f>(SUM(B5:B12))</f>
        <v>439789.74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5.1616804032857816E-3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3.0939112337294974</v>
      </c>
      <c r="K4" s="4">
        <f>(J4/D10-1)</f>
        <v>3.1303744576499204E-2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80.961270938272804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308.56069290612777</v>
      </c>
      <c r="K4" s="4">
        <f>(J4/D43-1)</f>
        <v>5.9035942103240933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0.17001866897037288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0.49880344274722488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6.2488559999999999E-2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4.272957765326027E-2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(($R$13+N14+$R$21)/5)</f>
        <v>0.55545028399999996</v>
      </c>
      <c r="O17" s="23">
        <f>($S$13*[1]Params!K11)</f>
        <v>112.06490876517188</v>
      </c>
      <c r="P17" s="23">
        <f>(O17*N17)</f>
        <v>62.246485400048805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6.2488559999999999E-2</v>
      </c>
      <c r="C18" s="28">
        <v>0</v>
      </c>
      <c r="D18" s="29">
        <v>0</v>
      </c>
      <c r="E18" s="24">
        <f>B18*J3</f>
        <v>5.0591532367025165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189.5212098402792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0.58677229701643729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3.6077828790885889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4.1042885197178132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0.16924433600000005</v>
      </c>
      <c r="O26" s="23">
        <f>($S$15*[1]Params!K11)</f>
        <v>117.86155143059136</v>
      </c>
      <c r="P26" s="23">
        <f>(O26*N26)</f>
        <v>19.947400011800291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63.526645069132933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3.8112135509999994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11.727408719533074</v>
      </c>
      <c r="R43" s="26">
        <f>(SUM(R5:R36))</f>
        <v>3.8112135509999989</v>
      </c>
      <c r="S43" s="23"/>
      <c r="T43" s="23">
        <f>(SUM(T5:T36))</f>
        <v>44.693659160230382</v>
      </c>
      <c r="V43" t="s">
        <v>9</v>
      </c>
      <c r="W43" s="23">
        <f>(T43/R43)</f>
        <v>11.726883986467646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0.1028458733138929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0.9613352590713502</v>
      </c>
      <c r="K4" s="4">
        <f>(J4/D13-1)</f>
        <v>0.9226705181427004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0.24608078999999999</v>
      </c>
      <c r="C6" s="28">
        <v>0</v>
      </c>
      <c r="D6" s="29">
        <f>(B6*C6)</f>
        <v>0</v>
      </c>
      <c r="E6" s="23">
        <f>(B6*J3)</f>
        <v>2.5308393753322684E-2</v>
      </c>
      <c r="G6" s="23"/>
      <c r="M6" t="s">
        <v>11</v>
      </c>
      <c r="N6" s="19">
        <f>($B$13/5)</f>
        <v>1.8694678320000002</v>
      </c>
      <c r="O6" s="45">
        <f>($C$5*[1]Params!K8)</f>
        <v>7.1418695478700056E-2</v>
      </c>
      <c r="P6" s="23">
        <f>(O6*N6)</f>
        <v>0.13351495380083361</v>
      </c>
      <c r="Q6" s="23">
        <f>N6*$J$3</f>
        <v>0.19226705181427003</v>
      </c>
    </row>
    <row r="7" spans="2:17">
      <c r="C7" s="23"/>
      <c r="D7" s="23"/>
      <c r="E7" s="23"/>
      <c r="G7" s="23"/>
      <c r="N7" s="19">
        <f>($B$13/5)</f>
        <v>1.8694678320000002</v>
      </c>
      <c r="O7" s="45">
        <f>($C$5*[1]Params!K9)</f>
        <v>8.7899932896861599E-2</v>
      </c>
      <c r="P7" s="23">
        <f>(O7*N7)</f>
        <v>0.16432609698564135</v>
      </c>
      <c r="Q7" s="23">
        <f>Q6*2</f>
        <v>0.38453410362854007</v>
      </c>
    </row>
    <row r="8" spans="2:17">
      <c r="C8" s="23"/>
      <c r="D8" s="23"/>
      <c r="E8" s="23"/>
      <c r="G8" s="23"/>
      <c r="N8" s="19">
        <f>($B$13/5)</f>
        <v>1.8694678320000002</v>
      </c>
      <c r="O8" s="45">
        <f>($C$5*[1]Params!K10)</f>
        <v>0.12086240773318471</v>
      </c>
      <c r="P8" s="23">
        <f>(O8*N8)</f>
        <v>0.22594838335525688</v>
      </c>
      <c r="Q8" s="23">
        <f>Q6*3</f>
        <v>0.57680115544281008</v>
      </c>
    </row>
    <row r="9" spans="2:17">
      <c r="C9" s="23"/>
      <c r="D9" s="23"/>
      <c r="E9" s="23"/>
      <c r="G9" s="23"/>
      <c r="N9" s="19">
        <f>($B$13/5)</f>
        <v>1.8694678320000002</v>
      </c>
      <c r="O9" s="45">
        <f>($C$5*[1]Params!K11)</f>
        <v>0.27468729030269251</v>
      </c>
      <c r="P9" s="23">
        <f>(O9*N9)</f>
        <v>0.51351905308012924</v>
      </c>
      <c r="Q9" s="23">
        <f>Q6*4</f>
        <v>0.76906820725708014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1.037308487221861</v>
      </c>
    </row>
    <row r="12" spans="2:17">
      <c r="C12" s="23"/>
      <c r="D12" s="23"/>
      <c r="E12" s="23"/>
      <c r="F12" t="s">
        <v>9</v>
      </c>
      <c r="G12" s="23">
        <f>(D13/B13)</f>
        <v>5.3491158440002511E-2</v>
      </c>
    </row>
    <row r="13" spans="2:17">
      <c r="B13">
        <f>(SUM(B5:B12))</f>
        <v>9.3473391600000006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5.9260131383576029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12.153986513220742</v>
      </c>
      <c r="K4" s="4">
        <f>(J4/D10-1)</f>
        <v>8.0354356730732546E-2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2.58267E-3</v>
      </c>
      <c r="C6" s="28">
        <v>0</v>
      </c>
      <c r="D6" s="28">
        <f>(B6*C6)</f>
        <v>0</v>
      </c>
      <c r="E6" s="23">
        <f>(B6*J3)</f>
        <v>1.5304936352042031E-2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5.4852494474964217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2.0509550399999998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0.61806917535718242</v>
      </c>
      <c r="M3" t="s">
        <v>4</v>
      </c>
      <c r="N3" s="19">
        <f>(INDEX(N5:N14,MATCH(MAX(O6:O7),O5:O14,0))/0.9)</f>
        <v>11.468424314814813</v>
      </c>
      <c r="O3" s="52">
        <f>(MAX(O6:O7)*0.85)</f>
        <v>0.48540838895304461</v>
      </c>
      <c r="P3" s="23">
        <f>(O3*N3)</f>
        <v>5.5668693704841825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19.138354809040401</v>
      </c>
      <c r="K4" s="4">
        <f>(J4/D14-1)</f>
        <v>7.1851417228749526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54.372020049999996</v>
      </c>
      <c r="S5" s="23">
        <f>(T5/R5)</f>
        <v>0.35128361945051556</v>
      </c>
      <c r="T5" s="23">
        <f>(SUM(D5:D7))</f>
        <v>19.100000000000001</v>
      </c>
    </row>
    <row r="6" spans="2:21">
      <c r="B6" s="20">
        <v>0.79700857999999997</v>
      </c>
      <c r="C6" s="28">
        <v>0</v>
      </c>
      <c r="D6" s="28">
        <f>(B6*C6)</f>
        <v>0</v>
      </c>
      <c r="E6" s="23">
        <f>(B6*J3)</f>
        <v>0.49260643579319896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10.321581883333332</v>
      </c>
      <c r="O7" s="23">
        <f>($C$5*[1]Params!K9)</f>
        <v>0.57106869288593487</v>
      </c>
      <c r="P7" s="23">
        <f>(O7*N7)</f>
        <v>5.8943322746303117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10.321581883333332</v>
      </c>
      <c r="O8" s="23">
        <f>($C$5*[1]Params!K10)</f>
        <v>0.78521945271816052</v>
      </c>
      <c r="P8" s="23">
        <f>(O8*N8)</f>
        <v>8.10470687761668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10.321581883333332</v>
      </c>
      <c r="O9" s="23">
        <f>($C$5*[1]Params!K11)</f>
        <v>1.7845896652685465</v>
      </c>
      <c r="P9" s="23">
        <f>(O9*N9)</f>
        <v>18.419788358219723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37.471524870466709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7.551111468600101E-2</v>
      </c>
    </row>
    <row r="14" spans="2:21">
      <c r="B14" s="19">
        <f>(SUM(B5:B13))</f>
        <v>30.964745649999998</v>
      </c>
      <c r="D14" s="23">
        <f>(SUM(D5:D13))</f>
        <v>2.3381824600000005</v>
      </c>
    </row>
    <row r="18" spans="12:20">
      <c r="R18">
        <f>(SUM(R5:R17))</f>
        <v>30.964745649999998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45" width="9.140625" style="14" customWidth="1"/>
    <col min="46" max="16384" width="9.140625" style="14"/>
  </cols>
  <sheetData>
    <row r="3" spans="2:21">
      <c r="I3" t="s">
        <v>3</v>
      </c>
      <c r="J3" s="45">
        <v>13.174178913329831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1.996804896480048</v>
      </c>
      <c r="K4" s="4">
        <f>(J4/D14-1)</f>
        <v>-6.4816751911911386E-4</v>
      </c>
      <c r="R4" t="s">
        <v>5</v>
      </c>
      <c r="S4" t="s">
        <v>6</v>
      </c>
      <c r="T4" t="s">
        <v>7</v>
      </c>
    </row>
    <row r="5" spans="2:21">
      <c r="B5" s="1">
        <v>0.15156046000000001</v>
      </c>
      <c r="C5" s="23">
        <f>(D5/B5)</f>
        <v>13.183517653614933</v>
      </c>
      <c r="D5" s="23">
        <v>1.9981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0.15156046000000001</v>
      </c>
      <c r="S5" s="23">
        <f>(T5/R5)</f>
        <v>13.183517653614933</v>
      </c>
      <c r="T5" s="23">
        <f>D5</f>
        <v>1.9981</v>
      </c>
    </row>
    <row r="6" spans="2:21">
      <c r="B6" s="2">
        <v>9.1300000000000007E-6</v>
      </c>
      <c r="C6" s="28">
        <v>0</v>
      </c>
      <c r="D6" s="28">
        <f>(B6*C6)</f>
        <v>0</v>
      </c>
      <c r="E6" s="23">
        <f>(B6*J3)</f>
        <v>1.2028025347870136E-4</v>
      </c>
      <c r="M6" t="s">
        <v>11</v>
      </c>
      <c r="N6" s="19">
        <f>(B$14/5)</f>
        <v>3.0313918000000002E-2</v>
      </c>
      <c r="O6" s="23">
        <f>($C$5*[1]Params!K8)</f>
        <v>17.138572949699412</v>
      </c>
      <c r="P6" s="23">
        <f>(O6*N6)</f>
        <v>0.5195372950342062</v>
      </c>
      <c r="R6" s="19">
        <f>(B6)</f>
        <v>9.1300000000000007E-6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3.0313918000000002E-2</v>
      </c>
      <c r="O7" s="23">
        <f>($C$5*[1]Params!K9)</f>
        <v>21.093628245783894</v>
      </c>
      <c r="P7" s="23">
        <f>(O7*N7)</f>
        <v>0.63943051696517683</v>
      </c>
      <c r="R7" s="19"/>
      <c r="S7" s="23"/>
      <c r="T7" s="24"/>
      <c r="U7" s="24"/>
    </row>
    <row r="8" spans="2:21">
      <c r="C8" s="23"/>
      <c r="D8" s="23"/>
      <c r="N8" s="19">
        <f>(B$14/5)</f>
        <v>3.0313918000000002E-2</v>
      </c>
      <c r="O8" s="23">
        <f>($C$5*[1]Params!K10)</f>
        <v>29.003738837952856</v>
      </c>
      <c r="P8" s="23">
        <f>(O8*N8)</f>
        <v>0.8792169608271182</v>
      </c>
      <c r="R8" s="19"/>
      <c r="S8" s="24"/>
      <c r="T8" s="24"/>
    </row>
    <row r="9" spans="2:21">
      <c r="C9" s="24"/>
      <c r="D9" s="23"/>
      <c r="N9" s="19">
        <f>(B$14/5)</f>
        <v>3.0313918000000002E-2</v>
      </c>
      <c r="O9" s="23">
        <f>($C$5*[1]Params!K11)</f>
        <v>65.917588268074667</v>
      </c>
      <c r="P9" s="23">
        <f>(O9*N9)</f>
        <v>1.9982203655161777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4.0364051383426789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13.182723526533257</v>
      </c>
    </row>
    <row r="14" spans="2:21">
      <c r="B14" s="19">
        <f>(SUM(B5:B13))</f>
        <v>0.15156959</v>
      </c>
      <c r="D14" s="23">
        <f>(SUM(D5:D13))</f>
        <v>1.9981</v>
      </c>
    </row>
    <row r="18" spans="12:20">
      <c r="R18">
        <f>(SUM(R5:R17))</f>
        <v>0.15156959</v>
      </c>
      <c r="T18" s="23">
        <f>(SUM(T5:T17))</f>
        <v>1.9981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45" width="9.140625" style="14" customWidth="1"/>
    <col min="46" max="16384" width="9.140625" style="14"/>
  </cols>
  <sheetData>
    <row r="3" spans="2:21">
      <c r="I3" t="s">
        <v>3</v>
      </c>
      <c r="J3" s="45">
        <v>2.9040865709961552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2.0023839245457808</v>
      </c>
      <c r="K4" s="4">
        <f>(J4/D14-1)</f>
        <v>2.1439990720089064E-3</v>
      </c>
      <c r="R4" t="s">
        <v>5</v>
      </c>
      <c r="S4" t="s">
        <v>6</v>
      </c>
      <c r="T4" t="s">
        <v>7</v>
      </c>
    </row>
    <row r="5" spans="2:21">
      <c r="B5" s="35">
        <v>0.68950376999999996</v>
      </c>
      <c r="C5" s="23">
        <f>(D5/B5)</f>
        <v>2.8978811819984682</v>
      </c>
      <c r="D5" s="23">
        <v>1.9981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0.68950376999999996</v>
      </c>
      <c r="S5" s="23">
        <f>(T5/R5)</f>
        <v>2.8978811819984682</v>
      </c>
      <c r="T5" s="23">
        <f>D5</f>
        <v>1.9981</v>
      </c>
    </row>
    <row r="6" spans="2:21">
      <c r="B6" s="47">
        <v>1.8199999999999999E-6</v>
      </c>
      <c r="C6" s="28">
        <v>0</v>
      </c>
      <c r="D6" s="28">
        <f>(B6*C6)</f>
        <v>0</v>
      </c>
      <c r="E6" s="23">
        <f>(B6*J3)</f>
        <v>5.2854375592130023E-6</v>
      </c>
      <c r="M6" t="s">
        <v>11</v>
      </c>
      <c r="N6" s="19">
        <f>(B$14/5)</f>
        <v>0.13790111799999999</v>
      </c>
      <c r="O6" s="23">
        <f>($C$5*[1]Params!K8)</f>
        <v>3.7672455365980086</v>
      </c>
      <c r="P6" s="23">
        <f>(O6*N6)</f>
        <v>0.51950737127737523</v>
      </c>
      <c r="R6" s="19">
        <f>(B6)</f>
        <v>1.8199999999999999E-6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0.13790111799999999</v>
      </c>
      <c r="O7" s="23">
        <f>($C$5*[1]Params!K9)</f>
        <v>4.6366098911975495</v>
      </c>
      <c r="P7" s="23">
        <f>(O7*N7)</f>
        <v>0.63939368772600036</v>
      </c>
      <c r="R7" s="19"/>
      <c r="S7" s="23"/>
      <c r="T7" s="24"/>
      <c r="U7" s="24"/>
    </row>
    <row r="8" spans="2:21">
      <c r="C8" s="23"/>
      <c r="D8" s="23"/>
      <c r="N8" s="19">
        <f>(B$14/5)</f>
        <v>0.13790111799999999</v>
      </c>
      <c r="O8" s="23">
        <f>($C$5*[1]Params!K10)</f>
        <v>6.3753386003966304</v>
      </c>
      <c r="P8" s="23">
        <f>(O8*N8)</f>
        <v>0.87916632062325051</v>
      </c>
      <c r="R8" s="19"/>
      <c r="S8" s="24"/>
      <c r="T8" s="24"/>
    </row>
    <row r="9" spans="2:21">
      <c r="C9" s="24"/>
      <c r="D9" s="23"/>
      <c r="N9" s="19">
        <f>(B$14/5)</f>
        <v>0.13790111799999999</v>
      </c>
      <c r="O9" s="23">
        <f>($C$5*[1]Params!K11)</f>
        <v>14.489405909992341</v>
      </c>
      <c r="P9" s="23">
        <f>(O9*N9)</f>
        <v>1.9981052741437511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4.036172653770377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2.8978735328309666</v>
      </c>
    </row>
    <row r="14" spans="2:21">
      <c r="B14" s="19">
        <f>(SUM(B5:B13))</f>
        <v>0.68950559</v>
      </c>
      <c r="D14" s="23">
        <f>(SUM(D5:D13))</f>
        <v>1.9981</v>
      </c>
    </row>
    <row r="18" spans="12:20">
      <c r="R18">
        <f>(SUM(R5:R17))</f>
        <v>0.68950559</v>
      </c>
      <c r="T18" s="23">
        <f>(SUM(T5:T17))</f>
        <v>1.9981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0.51347877347539062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3.1239021620695815</v>
      </c>
      <c r="K4" s="4">
        <f>(J4/D9-1)</f>
        <v>-0.89178491225512935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733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6.3289521869155808E-3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9.9467426746776297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-251.0698973253223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-133.3198973253223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733</v>
      </c>
      <c r="E35">
        <f t="shared" ref="E35:E41" si="1">C35*D35</f>
        <v>4584.1819999999998</v>
      </c>
      <c r="F35" s="35">
        <f t="shared" ref="F35:F41" si="2">E35*$N$5</f>
        <v>3678.806055</v>
      </c>
      <c r="G35" s="23">
        <v>3.5</v>
      </c>
      <c r="H35" s="36">
        <f>G51</f>
        <v>1.5615590400000001</v>
      </c>
      <c r="I35" s="24">
        <f t="shared" ref="I35:I42" si="3">((F35-H35*D35)*$J$3-G35)</f>
        <v>12.53872480364668</v>
      </c>
      <c r="J35">
        <v>1</v>
      </c>
      <c r="K35" s="37">
        <f t="shared" ref="K35:K41" si="4">I35*J35</f>
        <v>12.53872480364668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733</v>
      </c>
      <c r="E36">
        <f t="shared" si="1"/>
        <v>708.07799999999997</v>
      </c>
      <c r="F36" s="35">
        <f t="shared" si="2"/>
        <v>568.23259499999995</v>
      </c>
      <c r="G36" s="23">
        <v>3.5</v>
      </c>
      <c r="H36" s="36">
        <f>G52</f>
        <v>0.21337130135885166</v>
      </c>
      <c r="I36" s="24">
        <f t="shared" si="3"/>
        <v>-0.89353856347400828</v>
      </c>
      <c r="J36">
        <v>1</v>
      </c>
      <c r="K36" s="37">
        <f t="shared" si="4"/>
        <v>-0.89353856347400828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733</v>
      </c>
      <c r="E37">
        <f t="shared" si="1"/>
        <v>623.78300000000002</v>
      </c>
      <c r="F37" s="35">
        <f t="shared" si="2"/>
        <v>500.58585750000003</v>
      </c>
      <c r="G37" s="23">
        <v>3.5</v>
      </c>
      <c r="H37" s="36">
        <f>G53</f>
        <v>0.18479602162162162</v>
      </c>
      <c r="I37" s="24">
        <f t="shared" si="3"/>
        <v>-1.1891073231699765</v>
      </c>
      <c r="J37">
        <v>1</v>
      </c>
      <c r="K37" s="37">
        <f t="shared" si="4"/>
        <v>-1.1891073231699765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699</v>
      </c>
      <c r="E38">
        <f t="shared" si="1"/>
        <v>594.84899999999993</v>
      </c>
      <c r="F38" s="35">
        <f t="shared" si="2"/>
        <v>477.36632249999997</v>
      </c>
      <c r="G38" s="23">
        <v>0</v>
      </c>
      <c r="H38" s="36">
        <f>G53</f>
        <v>0.18479602162162162</v>
      </c>
      <c r="I38" s="24">
        <f t="shared" si="3"/>
        <v>2.2037025663085759</v>
      </c>
      <c r="J38">
        <v>3</v>
      </c>
      <c r="K38" s="37">
        <f t="shared" si="4"/>
        <v>6.6111076989257276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641</v>
      </c>
      <c r="E39">
        <f t="shared" si="1"/>
        <v>545.49099999999999</v>
      </c>
      <c r="F39" s="35">
        <f t="shared" si="2"/>
        <v>437.7565275</v>
      </c>
      <c r="G39" s="23">
        <v>0</v>
      </c>
      <c r="H39" s="36">
        <f>H38</f>
        <v>0.18479602162162162</v>
      </c>
      <c r="I39" s="24">
        <f t="shared" si="3"/>
        <v>2.0208488483602247</v>
      </c>
      <c r="J39">
        <v>1</v>
      </c>
      <c r="K39" s="37">
        <f t="shared" si="4"/>
        <v>2.0208488483602247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593</v>
      </c>
      <c r="E40">
        <f t="shared" si="1"/>
        <v>504.64299999999997</v>
      </c>
      <c r="F40" s="35">
        <f t="shared" si="2"/>
        <v>404.97600749999998</v>
      </c>
      <c r="G40" s="23">
        <v>0</v>
      </c>
      <c r="H40" s="36">
        <f>H39</f>
        <v>0.18479602162162162</v>
      </c>
      <c r="I40" s="24">
        <f t="shared" si="3"/>
        <v>1.8695216335064171</v>
      </c>
      <c r="J40">
        <v>1</v>
      </c>
      <c r="K40" s="37">
        <f t="shared" si="4"/>
        <v>1.8695216335064171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0.24891173336537439</v>
      </c>
      <c r="J41" s="16">
        <v>1</v>
      </c>
      <c r="K41" s="41">
        <f t="shared" si="4"/>
        <v>0.24891173336537439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1.3871661361599048</v>
      </c>
      <c r="J42" s="16">
        <v>1</v>
      </c>
      <c r="K42" s="41">
        <f>(I42*J42)</f>
        <v>1.3871661361599048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1.966990674677632</v>
      </c>
      <c r="P47">
        <f>(O47/J3)</f>
        <v>310.79246873505713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(-285/3)</f>
        <v>-95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2" width="9.140625" style="14" customWidth="1"/>
    <col min="5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13.28259640090919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4.1686872263464299</v>
      </c>
      <c r="K4" s="4">
        <f>(J4/D13-1)</f>
        <v>-3.5694168905062935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6.02E-6</v>
      </c>
      <c r="C6" s="28">
        <v>0</v>
      </c>
      <c r="D6" s="28">
        <f>(B6*C6)</f>
        <v>0</v>
      </c>
      <c r="E6" s="23">
        <f>(B6*J3)</f>
        <v>7.9961230333473325E-5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6.02E-6</v>
      </c>
      <c r="S6" s="28">
        <v>0</v>
      </c>
      <c r="T6" s="28">
        <f>(D6)</f>
        <v>0</v>
      </c>
      <c r="U6" s="23">
        <f>(R6*J3)</f>
        <v>7.9961230333473325E-5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0.11887993400000001</v>
      </c>
      <c r="O9" s="23">
        <f>($C$5*[1]Params!K11)</f>
        <v>20</v>
      </c>
      <c r="P9" s="23">
        <f>(O9*N9)</f>
        <v>2.3775986800000002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4.8027247720000004</v>
      </c>
    </row>
    <row r="12" spans="2:21">
      <c r="F12" t="s">
        <v>9</v>
      </c>
      <c r="G12" s="45">
        <f>(D13/B13)</f>
        <v>-5.1694983597200155</v>
      </c>
    </row>
    <row r="13" spans="2:21">
      <c r="B13" s="1">
        <f>(SUM(B5:B12))</f>
        <v>0.31384581000000006</v>
      </c>
      <c r="D13" s="23">
        <f>(SUM(D5:D12))</f>
        <v>-1.6224254</v>
      </c>
      <c r="R13" s="1">
        <f>(SUM(R5:R12))</f>
        <v>0.59439967000000005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1.0105708826307858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0.58882320964404433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42.774794609313311</v>
      </c>
      <c r="K4" s="4">
        <f>(J4/D13-1)</f>
        <v>1.3761652576956518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0.72260628999999998</v>
      </c>
      <c r="C6" s="28">
        <v>0</v>
      </c>
      <c r="D6" s="28">
        <f>(B6*C6)</f>
        <v>0</v>
      </c>
      <c r="E6" s="23">
        <f>(B6*J3)</f>
        <v>0.42548735498677509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0.72260628999999998</v>
      </c>
      <c r="S6" s="28">
        <v>0</v>
      </c>
      <c r="T6" s="28">
        <f>(D6)</f>
        <v>0</v>
      </c>
      <c r="U6" s="23">
        <f>(R6*J3)</f>
        <v>0.42548735498677509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25.558727467999994</v>
      </c>
      <c r="O8" s="23">
        <f>($C$7*[1]Params!K10)</f>
        <v>0.76762608072481497</v>
      </c>
      <c r="P8" s="23">
        <f>(O8*N8)</f>
        <v>19.61954579457451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14.528909155999997</v>
      </c>
      <c r="O9" s="23">
        <f>($C$7*[1]Params!K11)</f>
        <v>1.7446047289200339</v>
      </c>
      <c r="P9" s="23">
        <f>(O9*N9)</f>
        <v>25.347203619607175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67.355178384181684</v>
      </c>
    </row>
    <row r="12" spans="2:21">
      <c r="F12" t="s">
        <v>9</v>
      </c>
      <c r="G12" s="45">
        <f>(D13/B13)</f>
        <v>0.2478039806941168</v>
      </c>
    </row>
    <row r="13" spans="2:21">
      <c r="B13" s="1">
        <f>(SUM(B5:B12))</f>
        <v>72.644545779999987</v>
      </c>
      <c r="D13" s="23">
        <f>(SUM(D5:D12))</f>
        <v>18.001607620000001</v>
      </c>
      <c r="R13" s="1">
        <f>(SUM(R5:R12))</f>
        <v>95.144545779999987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2023-12-20T21:47:56Z</dcterms:modified>
</cp:coreProperties>
</file>