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46" l="1"/>
  <c r="C49" l="1"/>
  <c r="C32" l="1"/>
  <c r="C22" l="1"/>
  <c r="C18" l="1"/>
  <c r="C14" l="1"/>
  <c r="C7" l="1"/>
  <c r="D42" l="1"/>
  <c r="D52"/>
  <c r="D16"/>
  <c r="D7"/>
  <c r="E7" s="1"/>
  <c r="D32"/>
  <c r="D53"/>
  <c r="D36"/>
  <c r="N8"/>
  <c r="D38"/>
  <c r="D48"/>
  <c r="M9"/>
  <c r="D37"/>
  <c r="D34"/>
  <c r="M8"/>
  <c r="D39"/>
  <c r="D17"/>
  <c r="D33"/>
  <c r="D54"/>
  <c r="D30"/>
  <c r="D31"/>
  <c r="D28"/>
  <c r="D51"/>
  <c r="D22"/>
  <c r="D20"/>
  <c r="Q3"/>
  <c r="D12"/>
  <c r="D25"/>
  <c r="D49"/>
  <c r="D35"/>
  <c r="D19"/>
  <c r="D40"/>
  <c r="D27"/>
  <c r="D26"/>
  <c r="D29"/>
  <c r="D47"/>
  <c r="D46"/>
  <c r="D45"/>
  <c r="D15"/>
  <c r="D41"/>
  <c r="D21"/>
  <c r="D24"/>
  <c r="D23"/>
  <c r="D50"/>
  <c r="N9"/>
  <c r="D43"/>
  <c r="D44"/>
  <c r="D13"/>
  <c r="D18"/>
  <c r="D14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M36" l="1"/>
  <c r="N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<sst xmlns="http://schemas.openxmlformats.org/spreadsheetml/2006/main" count="115" uniqueCount="69">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</sst>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2286.4619040556649</c:v>
                </c:pt>
                <c:pt idx="1">
                  <c:v>1666.9518969836286</c:v>
                </c:pt>
                <c:pt idx="2">
                  <c:v>367.46587177878138</c:v>
                </c:pt>
                <c:pt idx="3">
                  <c:v>594.53399999999999</c:v>
                </c:pt>
                <c:pt idx="4">
                  <c:v>1582.5105166483829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2286.4619040556649</v>
          </cell>
        </row>
      </sheetData>
      <sheetData sheetId="1">
        <row r="4">
          <cell r="J4">
            <v>1666.9518969836286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3.207143017917454</v>
          </cell>
        </row>
      </sheetData>
      <sheetData sheetId="4">
        <row r="47">
          <cell r="M47">
            <v>141.75</v>
          </cell>
          <cell r="O47">
            <v>0.74880036195139255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3.8072857177366242</v>
          </cell>
        </row>
      </sheetData>
      <sheetData sheetId="7">
        <row r="4">
          <cell r="J4">
            <v>57.73865686022296</v>
          </cell>
        </row>
      </sheetData>
      <sheetData sheetId="8">
        <row r="4">
          <cell r="J4">
            <v>14.85228861012919</v>
          </cell>
        </row>
      </sheetData>
      <sheetData sheetId="9">
        <row r="4">
          <cell r="J4">
            <v>2.9073982727714847</v>
          </cell>
        </row>
      </sheetData>
      <sheetData sheetId="10">
        <row r="4">
          <cell r="J4">
            <v>35.03636324244642</v>
          </cell>
        </row>
      </sheetData>
      <sheetData sheetId="11">
        <row r="4">
          <cell r="J4">
            <v>14.838993705198945</v>
          </cell>
        </row>
      </sheetData>
      <sheetData sheetId="12">
        <row r="4">
          <cell r="J4">
            <v>69.515363223045597</v>
          </cell>
        </row>
      </sheetData>
      <sheetData sheetId="13">
        <row r="4">
          <cell r="J4">
            <v>311.52064983890642</v>
          </cell>
        </row>
      </sheetData>
      <sheetData sheetId="14">
        <row r="4">
          <cell r="J4">
            <v>7.7668193947638535</v>
          </cell>
        </row>
      </sheetData>
      <sheetData sheetId="15">
        <row r="4">
          <cell r="J4">
            <v>60.017297655407781</v>
          </cell>
        </row>
      </sheetData>
      <sheetData sheetId="16">
        <row r="4">
          <cell r="J4">
            <v>6.5429603942877002</v>
          </cell>
        </row>
      </sheetData>
      <sheetData sheetId="17">
        <row r="4">
          <cell r="J4">
            <v>7.7800410324323339</v>
          </cell>
        </row>
      </sheetData>
      <sheetData sheetId="18">
        <row r="4">
          <cell r="J4">
            <v>14.674861288285269</v>
          </cell>
        </row>
      </sheetData>
      <sheetData sheetId="19">
        <row r="4">
          <cell r="J4">
            <v>2.5256394061037382</v>
          </cell>
        </row>
      </sheetData>
      <sheetData sheetId="20">
        <row r="4">
          <cell r="J4">
            <v>21.457382136968246</v>
          </cell>
        </row>
      </sheetData>
      <sheetData sheetId="21">
        <row r="4">
          <cell r="J4">
            <v>14.153196573397953</v>
          </cell>
        </row>
      </sheetData>
      <sheetData sheetId="22">
        <row r="4">
          <cell r="J4">
            <v>13.435289458526047</v>
          </cell>
        </row>
      </sheetData>
      <sheetData sheetId="23">
        <row r="4">
          <cell r="J4">
            <v>5.5478332068820126</v>
          </cell>
        </row>
      </sheetData>
      <sheetData sheetId="24">
        <row r="4">
          <cell r="J4">
            <v>58.056146281573497</v>
          </cell>
        </row>
      </sheetData>
      <sheetData sheetId="25">
        <row r="4">
          <cell r="J4">
            <v>67.696823903914236</v>
          </cell>
        </row>
      </sheetData>
      <sheetData sheetId="26">
        <row r="4">
          <cell r="J4">
            <v>2.2115465002181658</v>
          </cell>
        </row>
      </sheetData>
      <sheetData sheetId="27">
        <row r="4">
          <cell r="J4">
            <v>47.14663874929029</v>
          </cell>
        </row>
      </sheetData>
      <sheetData sheetId="28">
        <row r="4">
          <cell r="J4">
            <v>69.85844998507504</v>
          </cell>
        </row>
      </sheetData>
      <sheetData sheetId="29">
        <row r="4">
          <cell r="J4">
            <v>3.3873070575887763</v>
          </cell>
        </row>
      </sheetData>
      <sheetData sheetId="30">
        <row r="4">
          <cell r="J4">
            <v>20.734883500107294</v>
          </cell>
        </row>
      </sheetData>
      <sheetData sheetId="31">
        <row r="4">
          <cell r="J4">
            <v>3.3231515125827196</v>
          </cell>
        </row>
      </sheetData>
      <sheetData sheetId="32">
        <row r="4">
          <cell r="J4">
            <v>367.46587177878138</v>
          </cell>
        </row>
      </sheetData>
      <sheetData sheetId="33">
        <row r="4">
          <cell r="J4">
            <v>1.3424958286557078</v>
          </cell>
        </row>
      </sheetData>
      <sheetData sheetId="34">
        <row r="4">
          <cell r="J4">
            <v>18.942177862363792</v>
          </cell>
        </row>
      </sheetData>
      <sheetData sheetId="35">
        <row r="4">
          <cell r="J4">
            <v>18.410081380396019</v>
          </cell>
        </row>
      </sheetData>
      <sheetData sheetId="36">
        <row r="4">
          <cell r="J4">
            <v>22.52544137960497</v>
          </cell>
        </row>
      </sheetData>
      <sheetData sheetId="37">
        <row r="4">
          <cell r="J4">
            <v>23.684442642964914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19.43+249.13</f>
        <v>268.56</v>
      </c>
      <c r="M2" t="s">
        <v>58</v>
      </c>
      <c r="N2" s="9">
        <f>514.534+80</f>
        <v>594.53399999999999</v>
      </c>
      <c r="P2" t="s">
        <v>8</v>
      </c>
      <c r="Q2" s="10">
        <f>N2+K2+H2</f>
        <v>913.09400000000005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0.14052087610997099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6497.9241894664592</v>
      </c>
      <c r="D7" s="20">
        <f>(C7*[1]Feuil1!$K$2-C4)/C4</f>
        <v>1.141149804551985</v>
      </c>
      <c r="E7" s="31">
        <f>C7-C7/(1+D7)</f>
        <v>3463.1415807708067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2286.4619040556649</v>
      </c>
    </row>
    <row r="9" spans="2:20">
      <c r="M9" s="17" t="str">
        <f>IF(C13&gt;C7*Params!F8,B13,"Others")</f>
        <v>BTC</v>
      </c>
      <c r="N9" s="18">
        <f>IF(C13&gt;C7*0.1,C13,C7)</f>
        <v>1666.9518969836286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367.46587177878138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594.53399999999999</v>
      </c>
    </row>
    <row r="12" spans="2:20">
      <c r="B12" s="7" t="s">
        <v>19</v>
      </c>
      <c r="C12" s="1">
        <f>[2]ETH!J4</f>
        <v>2286.4619040556649</v>
      </c>
      <c r="D12" s="20">
        <f>C12/$C$7</f>
        <v>0.35187574329693821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1582.5105166483829</v>
      </c>
    </row>
    <row r="13" spans="2:20">
      <c r="B13" s="7" t="s">
        <v>4</v>
      </c>
      <c r="C13" s="1">
        <f>[2]BTC!J4</f>
        <v>1666.9518969836286</v>
      </c>
      <c r="D13" s="20">
        <f t="shared" ref="D13:D51" si="0">C13/$C$7</f>
        <v>0.25653606419198638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367.46587177878138</v>
      </c>
      <c r="D14" s="20">
        <f t="shared" si="0"/>
        <v>5.6551271000432182E-2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594.53399999999999</v>
      </c>
      <c r="D15" s="20">
        <f t="shared" si="0"/>
        <v>9.1495988975029405E-2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4.1330122077347799E-2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311.52064983890642</v>
      </c>
      <c r="D17" s="20">
        <f t="shared" si="0"/>
        <v>4.7941564221986595E-2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2.181465893827841E-2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7.0278854192689999E-3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69.515363223045597</v>
      </c>
      <c r="D20" s="20">
        <f t="shared" si="0"/>
        <v>1.0698087757892643E-2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67.696823903914236</v>
      </c>
      <c r="D21" s="20">
        <f t="shared" si="0"/>
        <v>1.0418223101718395E-2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69.85844998507504</v>
      </c>
      <c r="D22" s="20">
        <f t="shared" si="0"/>
        <v>1.0750887198456386E-2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</v>
      </c>
      <c r="D23" s="20">
        <f t="shared" si="0"/>
        <v>7.6947650575937962E-3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60.017297655407781</v>
      </c>
      <c r="D24" s="20">
        <f t="shared" si="0"/>
        <v>9.236380097000757E-3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58.056146281573497</v>
      </c>
      <c r="D25" s="20">
        <f t="shared" si="0"/>
        <v>8.9345681157201144E-3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6.6652054928877467E-3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57.73865686022296</v>
      </c>
      <c r="D27" s="20">
        <f t="shared" si="0"/>
        <v>8.885707985608839E-3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47.14663874929029</v>
      </c>
      <c r="D28" s="20">
        <f t="shared" si="0"/>
        <v>7.2556461686207321E-3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22.52544137960497</v>
      </c>
      <c r="D29" s="20">
        <f t="shared" si="0"/>
        <v>3.4665595846932345E-3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35.03636324244642</v>
      </c>
      <c r="D30" s="20">
        <f t="shared" si="0"/>
        <v>5.3919316724628076E-3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23.684442642964914</v>
      </c>
      <c r="D31" s="20">
        <f t="shared" si="0"/>
        <v>3.6449244331534176E-3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18.942177862363792</v>
      </c>
      <c r="D32" s="20">
        <f t="shared" si="0"/>
        <v>2.9151121666008729E-3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21.457382136968246</v>
      </c>
      <c r="D33" s="20">
        <f t="shared" si="0"/>
        <v>3.3021902858996113E-3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18.410081380396019</v>
      </c>
      <c r="D34" s="20">
        <f t="shared" si="0"/>
        <v>2.8332250182665887E-3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20.734883500107294</v>
      </c>
      <c r="D35" s="20">
        <f t="shared" si="0"/>
        <v>3.191001140598075E-3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14.674861288285269</v>
      </c>
      <c r="D36" s="20">
        <f t="shared" si="0"/>
        <v>2.2583921973226674E-3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14.153196573397953</v>
      </c>
      <c r="D37" s="20">
        <f t="shared" si="0"/>
        <v>2.1781104489247763E-3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14.838993705198945</v>
      </c>
      <c r="D38" s="20">
        <f t="shared" si="0"/>
        <v>2.283651405052383E-3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13.435289458526047</v>
      </c>
      <c r="D39" s="20">
        <f t="shared" si="0"/>
        <v>2.0676279172824898E-3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14.85228861012919</v>
      </c>
      <c r="D40" s="20">
        <f t="shared" si="0"/>
        <v>2.2856974284504081E-3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1.2050002080191886E-3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6.5429603942877002</v>
      </c>
      <c r="D42" s="20">
        <f t="shared" si="0"/>
        <v>1.0069308603037025E-3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7.7668193947638535</v>
      </c>
      <c r="D43" s="20">
        <f t="shared" si="0"/>
        <v>1.195277009749414E-3</v>
      </c>
    </row>
    <row r="44" spans="2:14">
      <c r="B44" s="22" t="s">
        <v>23</v>
      </c>
      <c r="C44" s="9">
        <f>[2]LUNA!J4</f>
        <v>5.5478332068820126</v>
      </c>
      <c r="D44" s="20">
        <f t="shared" si="0"/>
        <v>8.5378546211348487E-4</v>
      </c>
    </row>
    <row r="45" spans="2:14">
      <c r="B45" s="22" t="s">
        <v>36</v>
      </c>
      <c r="C45" s="9">
        <f>[2]GRT!$J$4</f>
        <v>7.7800410324323339</v>
      </c>
      <c r="D45" s="20">
        <f t="shared" si="0"/>
        <v>1.1973117576601258E-3</v>
      </c>
    </row>
    <row r="46" spans="2:14">
      <c r="B46" s="22" t="s">
        <v>35</v>
      </c>
      <c r="C46" s="9">
        <f>[2]AMP!$J$4</f>
        <v>2.9073982727714847</v>
      </c>
      <c r="D46" s="20">
        <f t="shared" si="0"/>
        <v>4.474349327566115E-4</v>
      </c>
    </row>
    <row r="47" spans="2:14">
      <c r="B47" s="22" t="s">
        <v>63</v>
      </c>
      <c r="C47" s="10">
        <f>[2]ACE!$J$4</f>
        <v>3.8072857177366242</v>
      </c>
      <c r="D47" s="20">
        <f t="shared" si="0"/>
        <v>5.8592338210231389E-4</v>
      </c>
    </row>
    <row r="48" spans="2:14">
      <c r="B48" s="22" t="s">
        <v>61</v>
      </c>
      <c r="C48" s="10">
        <f>[2]SEI!$J$4</f>
        <v>3.3873070575887763</v>
      </c>
      <c r="D48" s="20">
        <f t="shared" si="0"/>
        <v>5.212906397214994E-4</v>
      </c>
    </row>
    <row r="49" spans="2:4">
      <c r="B49" s="22" t="s">
        <v>39</v>
      </c>
      <c r="C49" s="9">
        <f>[2]SHPING!$J$4</f>
        <v>3.3231515125827196</v>
      </c>
      <c r="D49" s="20">
        <f t="shared" si="0"/>
        <v>5.1141740280222963E-4</v>
      </c>
    </row>
    <row r="50" spans="2:4">
      <c r="B50" s="22" t="s">
        <v>49</v>
      </c>
      <c r="C50" s="9">
        <f>[2]KAVA!$J$4</f>
        <v>2.5256394061037382</v>
      </c>
      <c r="D50" s="20">
        <f t="shared" si="0"/>
        <v>3.8868403700337983E-4</v>
      </c>
    </row>
    <row r="51" spans="2:4">
      <c r="B51" s="7" t="s">
        <v>25</v>
      </c>
      <c r="C51" s="1">
        <f>[2]POLIS!J4</f>
        <v>3.207143017917454</v>
      </c>
      <c r="D51" s="20">
        <f t="shared" si="0"/>
        <v>4.9356424057954277E-4</v>
      </c>
    </row>
    <row r="52" spans="2:4">
      <c r="B52" s="22" t="s">
        <v>62</v>
      </c>
      <c r="C52" s="10">
        <f>[2]MEME!$J$4</f>
        <v>2.2115465002181658</v>
      </c>
      <c r="D52" s="20">
        <f>C52/$C$7</f>
        <v>3.4034661466245185E-4</v>
      </c>
    </row>
    <row r="53" spans="2:4">
      <c r="B53" s="22" t="s">
        <v>42</v>
      </c>
      <c r="C53" s="9">
        <f>[2]TRX!$J$4</f>
        <v>1.3424958286557078</v>
      </c>
      <c r="D53" s="20">
        <f>C53/$C$7</f>
        <v>2.0660379984610737E-4</v>
      </c>
    </row>
    <row r="54" spans="2:4">
      <c r="B54" s="7" t="s">
        <v>27</v>
      </c>
      <c r="C54" s="1">
        <f>[2]ATLAS!O47</f>
        <v>0.74880036195139255</v>
      </c>
      <c r="D54" s="20">
        <f>C54/$C$7</f>
        <v>1.1523685720514325E-4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2" sqref="K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2024-02-29T10:05:26Z</dcterms:modified>
</cp:coreProperties>
</file>