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19" l="1"/>
  <c r="T2"/>
  <c r="C26" i="2" l="1"/>
  <c r="C16" i="1" l="1"/>
  <c r="C4"/>
  <c r="C39"/>
  <c r="C28"/>
  <c r="Q2" l="1"/>
  <c r="C47" l="1"/>
  <c r="C45" l="1"/>
  <c r="C43" l="1"/>
  <c r="C46"/>
  <c r="C30"/>
  <c r="C18"/>
  <c r="C49" l="1"/>
  <c r="C17" l="1"/>
  <c r="C44" l="1"/>
  <c r="C42" l="1"/>
  <c r="C48"/>
  <c r="C32"/>
  <c r="C41" l="1"/>
  <c r="C37"/>
  <c r="C26"/>
  <c r="C20"/>
  <c r="C40" l="1"/>
  <c r="C31" l="1"/>
  <c r="C35" l="1"/>
  <c r="C36" l="1"/>
  <c r="C33" l="1"/>
  <c r="C38" l="1"/>
  <c r="C34" l="1"/>
  <c r="C27" l="1"/>
  <c r="C25"/>
  <c r="C21"/>
  <c r="C15"/>
  <c r="C22"/>
  <c r="C29"/>
  <c r="C50" l="1"/>
  <c r="C13"/>
  <c r="C12"/>
  <c r="C14"/>
  <c r="C23" l="1"/>
  <c r="C24" l="1"/>
  <c r="C7" s="1"/>
  <c r="D40" s="1"/>
  <c r="D48"/>
  <c r="D33"/>
  <c r="D21"/>
  <c r="D13"/>
  <c r="D29"/>
  <c r="D36"/>
  <c r="D31"/>
  <c r="D14"/>
  <c r="D49"/>
  <c r="N9"/>
  <c r="D15"/>
  <c r="D30"/>
  <c r="D44"/>
  <c r="D34"/>
  <c r="D42"/>
  <c r="D25"/>
  <c r="D23"/>
  <c r="M8"/>
  <c r="N8"/>
  <c r="D12"/>
  <c r="D28" l="1"/>
  <c r="D27"/>
  <c r="D35"/>
  <c r="D24"/>
  <c r="D39"/>
  <c r="D50"/>
  <c r="D18"/>
  <c r="D38"/>
  <c r="M9"/>
  <c r="M10" s="1"/>
  <c r="D22"/>
  <c r="Q3"/>
  <c r="D16"/>
  <c r="D41"/>
  <c r="D37"/>
  <c r="D20"/>
  <c r="D32"/>
  <c r="D17"/>
  <c r="D43"/>
  <c r="D45"/>
  <c r="D19"/>
  <c r="D7"/>
  <c r="E7" s="1"/>
  <c r="D47"/>
  <c r="D26"/>
  <c r="D46"/>
  <c r="N10"/>
  <c r="M11" l="1"/>
  <c r="N11"/>
  <c r="M12" l="1"/>
  <c r="N12"/>
  <c r="M13" l="1"/>
  <c r="N13"/>
  <c r="M14" l="1"/>
  <c r="N14"/>
  <c r="M15" l="1"/>
  <c r="N15"/>
  <c r="M16" l="1"/>
  <c r="N16"/>
  <c r="M17" l="1"/>
  <c r="N17"/>
  <c r="M18" l="1"/>
  <c r="N18"/>
  <c r="N19" l="1"/>
  <c r="M19"/>
  <c r="N20" l="1"/>
  <c r="M20"/>
  <c r="N21" l="1"/>
  <c r="M21"/>
  <c r="M22" s="1"/>
  <c r="M23" l="1"/>
  <c r="N23"/>
  <c r="M24" l="1"/>
  <c r="N24"/>
  <c r="M25" l="1"/>
  <c r="N25"/>
  <c r="M26" l="1"/>
  <c r="N26"/>
  <c r="N27" l="1"/>
  <c r="M27"/>
  <c r="M28" l="1"/>
  <c r="N28"/>
  <c r="N29" l="1"/>
  <c r="M29"/>
  <c r="N30" l="1"/>
  <c r="M30"/>
  <c r="N31" l="1"/>
  <c r="M31"/>
  <c r="N32" l="1"/>
  <c r="M32"/>
  <c r="N33" l="1"/>
  <c r="M33"/>
  <c r="N34" l="1"/>
  <c r="M34"/>
  <c r="N35" l="1"/>
  <c r="M35"/>
  <c r="M36" l="1"/>
  <c r="N36"/>
  <c r="N37" l="1"/>
  <c r="M37"/>
  <c r="N38" l="1"/>
  <c r="M38"/>
  <c r="M39" l="1"/>
  <c r="N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<sst xmlns="http://schemas.openxmlformats.org/spreadsheetml/2006/main" count="100" uniqueCount="62">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</sst>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BTC</c:v>
                </c:pt>
                <c:pt idx="1">
                  <c:v>ETH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1034.9425118007937</c:v>
                </c:pt>
                <c:pt idx="1">
                  <c:v>959.27329060930333</c:v>
                </c:pt>
                <c:pt idx="2">
                  <c:v>215.81579482110544</c:v>
                </c:pt>
                <c:pt idx="3">
                  <c:v>798.34218066773383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959.27329060930333</v>
          </cell>
        </row>
      </sheetData>
      <sheetData sheetId="1">
        <row r="4">
          <cell r="J4">
            <v>1034.9425118007937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1.7487135886056147</v>
          </cell>
        </row>
      </sheetData>
      <sheetData sheetId="4">
        <row r="46">
          <cell r="M46">
            <v>82.26</v>
          </cell>
          <cell r="O46">
            <v>3.6723814769579857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36.52765694512744</v>
          </cell>
        </row>
      </sheetData>
      <sheetData sheetId="8">
        <row r="4">
          <cell r="J4">
            <v>7.0459674993695645</v>
          </cell>
        </row>
      </sheetData>
      <sheetData sheetId="9">
        <row r="4">
          <cell r="J4">
            <v>16.852012475956066</v>
          </cell>
        </row>
      </sheetData>
      <sheetData sheetId="10">
        <row r="4">
          <cell r="J4">
            <v>9.5583476073591438</v>
          </cell>
        </row>
      </sheetData>
      <sheetData sheetId="11">
        <row r="4">
          <cell r="J4">
            <v>37.822701453076945</v>
          </cell>
        </row>
      </sheetData>
      <sheetData sheetId="12">
        <row r="4">
          <cell r="J4">
            <v>1.6493416491001223</v>
          </cell>
        </row>
      </sheetData>
      <sheetData sheetId="13">
        <row r="4">
          <cell r="J4">
            <v>158.41418166829106</v>
          </cell>
        </row>
      </sheetData>
      <sheetData sheetId="14">
        <row r="4">
          <cell r="J4">
            <v>4.1634209596779925</v>
          </cell>
        </row>
      </sheetData>
      <sheetData sheetId="15">
        <row r="4">
          <cell r="J4">
            <v>31.738954447341168</v>
          </cell>
        </row>
      </sheetData>
      <sheetData sheetId="16">
        <row r="4">
          <cell r="J4">
            <v>4.0810176188746929</v>
          </cell>
        </row>
      </sheetData>
      <sheetData sheetId="17">
        <row r="4">
          <cell r="J4">
            <v>8.8690013851539131</v>
          </cell>
        </row>
      </sheetData>
      <sheetData sheetId="18">
        <row r="4">
          <cell r="J4">
            <v>9.2562380008142355</v>
          </cell>
        </row>
      </sheetData>
      <sheetData sheetId="19">
        <row r="4">
          <cell r="J4">
            <v>8.6763819802579079</v>
          </cell>
        </row>
      </sheetData>
      <sheetData sheetId="20">
        <row r="4">
          <cell r="J4">
            <v>11.361897587816463</v>
          </cell>
        </row>
      </sheetData>
      <sheetData sheetId="21">
        <row r="4">
          <cell r="J4">
            <v>1.157220021247523</v>
          </cell>
        </row>
      </sheetData>
      <sheetData sheetId="22">
        <row r="4">
          <cell r="J4">
            <v>21.707827911821614</v>
          </cell>
        </row>
      </sheetData>
      <sheetData sheetId="23">
        <row r="4">
          <cell r="J4">
            <v>35.839517297937839</v>
          </cell>
        </row>
      </sheetData>
      <sheetData sheetId="24">
        <row r="4">
          <cell r="J4">
            <v>31.745041735453228</v>
          </cell>
        </row>
      </sheetData>
      <sheetData sheetId="25">
        <row r="4">
          <cell r="J4">
            <v>35.728995167928396</v>
          </cell>
        </row>
      </sheetData>
      <sheetData sheetId="26">
        <row r="4">
          <cell r="J4">
            <v>3.4469029017308173</v>
          </cell>
        </row>
      </sheetData>
      <sheetData sheetId="27">
        <row r="4">
          <cell r="J4">
            <v>215.81579482110544</v>
          </cell>
        </row>
      </sheetData>
      <sheetData sheetId="28">
        <row r="4">
          <cell r="J4">
            <v>0.92544244326354486</v>
          </cell>
        </row>
      </sheetData>
      <sheetData sheetId="29">
        <row r="4">
          <cell r="J4">
            <v>9.0732768646360356</v>
          </cell>
        </row>
      </sheetData>
      <sheetData sheetId="30">
        <row r="4">
          <cell r="J4">
            <v>18.723378659652681</v>
          </cell>
        </row>
      </sheetData>
      <sheetData sheetId="31">
        <row r="4">
          <cell r="J4">
            <v>4.6441353130737015</v>
          </cell>
        </row>
      </sheetData>
      <sheetData sheetId="32">
        <row r="4">
          <cell r="J4">
            <v>2.0044444566116626</v>
          </cell>
        </row>
      </sheetData>
      <sheetData sheetId="33">
        <row r="4">
          <cell r="J4">
            <v>2.2975454385615368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H3" sqref="H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0.19</f>
        <v>0.19</v>
      </c>
      <c r="J2" t="s">
        <v>6</v>
      </c>
      <c r="K2" s="9">
        <v>16.97</v>
      </c>
      <c r="M2" t="s">
        <v>61</v>
      </c>
      <c r="N2" s="9">
        <f>108.12</f>
        <v>108.12</v>
      </c>
      <c r="P2" t="s">
        <v>8</v>
      </c>
      <c r="Q2" s="10">
        <f>N2+K2+H2</f>
        <v>125.28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4.1275467261562518E-2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3035.2170020535686</v>
      </c>
      <c r="D7" s="20">
        <f>(C7*[1]Feuil1!$K$2-C4)/C4</f>
        <v>0.10747693338762926</v>
      </c>
      <c r="E7" s="31">
        <f>C7-C7/(1+D7)</f>
        <v>294.55766139422803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1034.9425118007937</v>
      </c>
    </row>
    <row r="9" spans="2:20">
      <c r="M9" s="17" t="str">
        <f>IF(C13&gt;C7*[2]Params!F8,B13,"Others")</f>
        <v>ETH</v>
      </c>
      <c r="N9" s="18">
        <f>IF(C13&gt;C7*0.1,C13,C7)</f>
        <v>959.27329060930333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215.81579482110544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798.34218066773383</v>
      </c>
    </row>
    <row r="12" spans="2:20">
      <c r="B12" s="7" t="s">
        <v>4</v>
      </c>
      <c r="C12" s="1">
        <f>[2]BTC!J4</f>
        <v>1034.9425118007937</v>
      </c>
      <c r="D12" s="20">
        <f>C12/$C$7</f>
        <v>0.34097809517427313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19</v>
      </c>
      <c r="C13" s="1">
        <f>[2]ETH!J4</f>
        <v>959.27329060930333</v>
      </c>
      <c r="D13" s="20">
        <f t="shared" ref="D13:D50" si="0">C13/$C$7</f>
        <v>0.31604767960916064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215.81579482110544</v>
      </c>
      <c r="D14" s="20">
        <f t="shared" si="0"/>
        <v>7.1103909432204904E-2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158.41418166829106</v>
      </c>
      <c r="D15" s="20">
        <f t="shared" si="0"/>
        <v>5.2192044773441609E-2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61</v>
      </c>
      <c r="C16" s="1">
        <f>$N$2</f>
        <v>108.12</v>
      </c>
      <c r="D16" s="20">
        <f t="shared" si="0"/>
        <v>3.5621835251597539E-2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82.26</v>
      </c>
      <c r="D17" s="20">
        <f t="shared" si="0"/>
        <v>2.7101851348468493E-2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69.150000000000006</v>
      </c>
      <c r="D18" s="20">
        <f>C18/$C$7</f>
        <v>2.2782555564631612E-2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5</v>
      </c>
      <c r="C19" s="1">
        <f>H$2</f>
        <v>0.19</v>
      </c>
      <c r="D19" s="20">
        <f>C19/$C$7</f>
        <v>6.259848962082438E-5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57</v>
      </c>
      <c r="C20" s="9">
        <f>[2]MINA!$J$4</f>
        <v>31.745041735453228</v>
      </c>
      <c r="D20" s="20">
        <f t="shared" si="0"/>
        <v>1.0458903503102135E-2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32</v>
      </c>
      <c r="C21" s="9">
        <f>[2]MATIC!$J$4</f>
        <v>35.839517297937839</v>
      </c>
      <c r="D21" s="20">
        <f t="shared" si="0"/>
        <v>1.1807892903106935E-2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47</v>
      </c>
      <c r="C22" s="9">
        <f>[2]AVAX!$J$4</f>
        <v>37.822701453076945</v>
      </c>
      <c r="D22" s="20">
        <f t="shared" si="0"/>
        <v>1.2461284128115665E-2</v>
      </c>
      <c r="M22" s="17" t="str">
        <f>IF(OR(M21="",M21="Others"),"",IF(C26&gt;C7*[2]Params!F8,B26,"Others"))</f>
        <v/>
      </c>
      <c r="N22" s="18"/>
    </row>
    <row r="23" spans="2:17">
      <c r="B23" s="22" t="s">
        <v>45</v>
      </c>
      <c r="C23" s="9">
        <f>[2]ADA!$J$4</f>
        <v>36.52765694512744</v>
      </c>
      <c r="D23" s="20">
        <f t="shared" si="0"/>
        <v>1.2034611337645228E-2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42</v>
      </c>
      <c r="C24" s="1">
        <f>[2]DOT!$J$4</f>
        <v>31.738954447341168</v>
      </c>
      <c r="D24" s="20">
        <f t="shared" si="0"/>
        <v>1.0456897950251072E-2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35.728995167928396</v>
      </c>
      <c r="D25" s="20">
        <f t="shared" si="0"/>
        <v>1.177147964832658E-2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49</v>
      </c>
      <c r="C26" s="1">
        <f>[2]LUNC!J4</f>
        <v>21.707827911821614</v>
      </c>
      <c r="D26" s="20">
        <f t="shared" si="0"/>
        <v>7.151985474888458E-3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41</v>
      </c>
      <c r="C27" s="1">
        <f>[2]XRP!$J$4</f>
        <v>18.723378659652681</v>
      </c>
      <c r="D27" s="20">
        <f t="shared" si="0"/>
        <v>6.1687117089107004E-3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16.97</v>
      </c>
      <c r="D28" s="20">
        <f t="shared" si="0"/>
        <v>5.5910335203441562E-3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16.852012475956066</v>
      </c>
      <c r="D29" s="20">
        <f t="shared" si="0"/>
        <v>5.5521606740323087E-3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22</v>
      </c>
      <c r="C30" s="1">
        <f>-[2]BIGTIME!$C$4</f>
        <v>22.666666666666668</v>
      </c>
      <c r="D30" s="20">
        <f t="shared" si="0"/>
        <v>7.4678899898527329E-3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54</v>
      </c>
      <c r="C31" s="9">
        <f>[2]LINK!$J$4</f>
        <v>8.6763819802579079</v>
      </c>
      <c r="D31" s="20">
        <f t="shared" si="0"/>
        <v>2.8585705649341172E-3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11.361897587816463</v>
      </c>
      <c r="D32" s="20">
        <f t="shared" si="0"/>
        <v>3.7433559380199914E-3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52</v>
      </c>
      <c r="C33" s="9">
        <f>[2]LDO!$J$4</f>
        <v>9.2562380008142355</v>
      </c>
      <c r="D33" s="20">
        <f t="shared" si="0"/>
        <v>3.0496132548518428E-3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31</v>
      </c>
      <c r="C34" s="9">
        <f>[2]ATOM!$J$4</f>
        <v>9.5583476073591438</v>
      </c>
      <c r="D34" s="20">
        <f t="shared" si="0"/>
        <v>3.1491480183763309E-3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55</v>
      </c>
      <c r="C35" s="9">
        <f>[2]UNI!$J$4</f>
        <v>9.0732768646360356</v>
      </c>
      <c r="D35" s="20">
        <f t="shared" si="0"/>
        <v>2.9893338296725518E-3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53</v>
      </c>
      <c r="C36" s="9">
        <f>[2]ICP!$J$4</f>
        <v>8.8690013851539131</v>
      </c>
      <c r="D36" s="20">
        <f t="shared" si="0"/>
        <v>2.9220320587138647E-3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46</v>
      </c>
      <c r="C37" s="9">
        <f>[2]ALGO!$J$4</f>
        <v>7.0459674993695645</v>
      </c>
      <c r="D37" s="20">
        <f t="shared" si="0"/>
        <v>2.3214048598839557E-3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37</v>
      </c>
      <c r="C38" s="9">
        <f>[2]GRT!$J$4</f>
        <v>4.6441353130737015</v>
      </c>
      <c r="D38" s="20">
        <f t="shared" si="0"/>
        <v>1.5300834536481477E-3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7" t="s">
        <v>1</v>
      </c>
      <c r="C39" s="1">
        <f>$T$2</f>
        <v>5.4</v>
      </c>
      <c r="D39" s="20">
        <f t="shared" si="0"/>
        <v>1.7791149681707981E-3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4.1634209596779925</v>
      </c>
      <c r="D40" s="20">
        <f t="shared" si="0"/>
        <v>1.3717045459553973E-3</v>
      </c>
    </row>
    <row r="41" spans="2:14">
      <c r="B41" s="22" t="s">
        <v>33</v>
      </c>
      <c r="C41" s="1">
        <f>[2]EGLD!$J$4</f>
        <v>4.0810176188746929</v>
      </c>
      <c r="D41" s="20">
        <f t="shared" si="0"/>
        <v>1.3445554687238363E-3</v>
      </c>
    </row>
    <row r="42" spans="2:14">
      <c r="B42" s="22" t="s">
        <v>56</v>
      </c>
      <c r="C42" s="9">
        <f>[2]SHIB!$J$4</f>
        <v>3.4469029017308173</v>
      </c>
      <c r="D42" s="20">
        <f t="shared" si="0"/>
        <v>1.1356363974630841E-3</v>
      </c>
    </row>
    <row r="43" spans="2:14">
      <c r="B43" s="22" t="s">
        <v>40</v>
      </c>
      <c r="C43" s="9">
        <f>[2]SHPING!$J$4</f>
        <v>2.2975454385615368</v>
      </c>
      <c r="D43" s="20">
        <f t="shared" si="0"/>
        <v>7.5696249625877238E-4</v>
      </c>
    </row>
    <row r="44" spans="2:14">
      <c r="B44" s="7" t="s">
        <v>28</v>
      </c>
      <c r="C44" s="1">
        <f>[2]ATLAS!O46</f>
        <v>3.6723814769579857</v>
      </c>
      <c r="D44" s="20">
        <f t="shared" si="0"/>
        <v>1.2099238619424325E-3</v>
      </c>
    </row>
    <row r="45" spans="2:14">
      <c r="B45" s="22" t="s">
        <v>50</v>
      </c>
      <c r="C45" s="9">
        <f>[2]KAVA!$J$4</f>
        <v>2.0044444566116626</v>
      </c>
      <c r="D45" s="20">
        <f t="shared" si="0"/>
        <v>6.6039576585644275E-4</v>
      </c>
    </row>
    <row r="46" spans="2:14">
      <c r="B46" s="7" t="s">
        <v>27</v>
      </c>
      <c r="C46" s="1">
        <f>[2]Ayman!$E$9</f>
        <v>1.6967935999999999</v>
      </c>
      <c r="D46" s="20">
        <f t="shared" si="0"/>
        <v>5.5903535030674329E-4</v>
      </c>
    </row>
    <row r="47" spans="2:14">
      <c r="B47" s="22" t="s">
        <v>36</v>
      </c>
      <c r="C47" s="9">
        <f>[2]AMP!$J$4</f>
        <v>1.6493416491001223</v>
      </c>
      <c r="D47" s="20">
        <f t="shared" si="0"/>
        <v>5.434015584336177E-4</v>
      </c>
    </row>
    <row r="48" spans="2:14">
      <c r="B48" s="22" t="s">
        <v>23</v>
      </c>
      <c r="C48" s="9">
        <f>[2]LUNA!J4</f>
        <v>1.157220021247523</v>
      </c>
      <c r="D48" s="20">
        <f t="shared" si="0"/>
        <v>3.8126434467933279E-4</v>
      </c>
    </row>
    <row r="49" spans="2:4">
      <c r="B49" s="7" t="s">
        <v>25</v>
      </c>
      <c r="C49" s="1">
        <f>[2]POLIS!J4</f>
        <v>1.7487135886056147</v>
      </c>
      <c r="D49" s="20">
        <f t="shared" si="0"/>
        <v>5.7614120750591117E-4</v>
      </c>
    </row>
    <row r="50" spans="2:4">
      <c r="B50" s="22" t="s">
        <v>43</v>
      </c>
      <c r="C50" s="9">
        <f>[2]TRX!$J$4</f>
        <v>0.92544244326354486</v>
      </c>
      <c r="D50" s="20">
        <f t="shared" si="0"/>
        <v>3.0490157462791247E-4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2023-11-03T00:04:32Z</dcterms:modified>
</cp:coreProperties>
</file>