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38"/>
  <c r="C25"/>
  <c r="C53"/>
  <c r="C18"/>
  <c r="C49"/>
  <c r="C19"/>
  <c r="C17" l="1"/>
  <c r="C34"/>
  <c r="C16"/>
  <c r="C21"/>
  <c r="C50" l="1"/>
  <c r="C43"/>
  <c r="C41"/>
  <c r="C12"/>
  <c r="C13" l="1"/>
  <c r="C23"/>
  <c r="C51" l="1"/>
  <c r="C26" l="1"/>
  <c r="C7" l="1"/>
  <c r="D51" l="1"/>
  <c r="D35"/>
  <c r="D44"/>
  <c r="D45"/>
  <c r="D14"/>
  <c r="Q3"/>
  <c r="D20"/>
  <c r="D40"/>
  <c r="D25"/>
  <c r="D22"/>
  <c r="D39"/>
  <c r="D36"/>
  <c r="D53"/>
  <c r="D46"/>
  <c r="D15"/>
  <c r="D49"/>
  <c r="D27"/>
  <c r="D34"/>
  <c r="D16"/>
  <c r="D43"/>
  <c r="D41"/>
  <c r="N8"/>
  <c r="D13"/>
  <c r="M9"/>
  <c r="D12"/>
  <c r="D23"/>
  <c r="D30"/>
  <c r="D24"/>
  <c r="D54"/>
  <c r="D48"/>
  <c r="D47"/>
  <c r="D28"/>
  <c r="D7"/>
  <c r="E7" s="1"/>
  <c r="D37"/>
  <c r="D29"/>
  <c r="D38"/>
  <c r="D33"/>
  <c r="D31"/>
  <c r="D32"/>
  <c r="D19"/>
  <c r="D42"/>
  <c r="D55"/>
  <c r="D18"/>
  <c r="D52"/>
  <c r="D21"/>
  <c r="D17"/>
  <c r="M8"/>
  <c r="D50"/>
  <c r="N9"/>
  <c r="D26"/>
  <c r="M10" l="1"/>
  <c r="N10"/>
  <c r="N11" l="1"/>
  <c r="M11"/>
  <c r="M12" l="1"/>
  <c r="N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<sst xmlns="http://schemas.openxmlformats.org/spreadsheetml/2006/main" count="110" uniqueCount="68">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</sst>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1355.3509946766462</c:v>
                </c:pt>
                <c:pt idx="1">
                  <c:v>1259.3463891698227</c:v>
                </c:pt>
                <c:pt idx="2">
                  <c:v>553.62</c:v>
                </c:pt>
                <c:pt idx="3">
                  <c:v>240.92341486239741</c:v>
                </c:pt>
                <c:pt idx="4">
                  <c:v>1115.1791117125074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1355.3509946766462</v>
          </cell>
        </row>
      </sheetData>
      <sheetData sheetId="1">
        <row r="4">
          <cell r="J4">
            <v>1259.3463891698227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2.1891492073993608</v>
          </cell>
        </row>
      </sheetData>
      <sheetData sheetId="4">
        <row r="47">
          <cell r="M47">
            <v>130.75</v>
          </cell>
          <cell r="O47">
            <v>1.0815767198807009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2.436937844697376</v>
          </cell>
        </row>
      </sheetData>
      <sheetData sheetId="8">
        <row r="4">
          <cell r="J4">
            <v>35.981440645324589</v>
          </cell>
        </row>
      </sheetData>
      <sheetData sheetId="9">
        <row r="4">
          <cell r="J4">
            <v>8.7228898958814494</v>
          </cell>
        </row>
      </sheetData>
      <sheetData sheetId="10">
        <row r="4">
          <cell r="J4">
            <v>19.649391052746797</v>
          </cell>
        </row>
      </sheetData>
      <sheetData sheetId="11">
        <row r="4">
          <cell r="J4">
            <v>11.563118553915352</v>
          </cell>
        </row>
      </sheetData>
      <sheetData sheetId="12">
        <row r="4">
          <cell r="J4">
            <v>45.026264965742136</v>
          </cell>
        </row>
      </sheetData>
      <sheetData sheetId="13">
        <row r="4">
          <cell r="J4">
            <v>2.9538124211221151</v>
          </cell>
        </row>
      </sheetData>
      <sheetData sheetId="14">
        <row r="4">
          <cell r="J4">
            <v>224.04802114651289</v>
          </cell>
        </row>
      </sheetData>
      <sheetData sheetId="15">
        <row r="4">
          <cell r="J4">
            <v>4.7157053620149325</v>
          </cell>
        </row>
      </sheetData>
      <sheetData sheetId="16">
        <row r="4">
          <cell r="J4">
            <v>41.590808959612957</v>
          </cell>
        </row>
      </sheetData>
      <sheetData sheetId="17">
        <row r="4">
          <cell r="J4">
            <v>5.082696741855214</v>
          </cell>
        </row>
      </sheetData>
      <sheetData sheetId="18">
        <row r="4">
          <cell r="J4">
            <v>4.0122901203538603</v>
          </cell>
        </row>
      </sheetData>
      <sheetData sheetId="19">
        <row r="4">
          <cell r="J4">
            <v>10.960982302598417</v>
          </cell>
        </row>
      </sheetData>
      <sheetData sheetId="20">
        <row r="4">
          <cell r="J4">
            <v>2.0029991354146266</v>
          </cell>
        </row>
      </sheetData>
      <sheetData sheetId="21">
        <row r="4">
          <cell r="J4">
            <v>11.050853273432375</v>
          </cell>
        </row>
      </sheetData>
      <sheetData sheetId="22">
        <row r="4">
          <cell r="J4">
            <v>9.4336906835084662</v>
          </cell>
        </row>
      </sheetData>
      <sheetData sheetId="23">
        <row r="4">
          <cell r="J4">
            <v>11.34522077560479</v>
          </cell>
        </row>
      </sheetData>
      <sheetData sheetId="24">
        <row r="4">
          <cell r="J4">
            <v>4.6927997197036646</v>
          </cell>
        </row>
      </sheetData>
      <sheetData sheetId="25">
        <row r="4">
          <cell r="J4">
            <v>13.581152966117976</v>
          </cell>
        </row>
      </sheetData>
      <sheetData sheetId="26">
        <row r="4">
          <cell r="J4">
            <v>44.289844518056668</v>
          </cell>
        </row>
      </sheetData>
      <sheetData sheetId="27">
        <row r="4">
          <cell r="J4">
            <v>1.5161195685424507</v>
          </cell>
        </row>
      </sheetData>
      <sheetData sheetId="28">
        <row r="4">
          <cell r="J4">
            <v>39.826407894591362</v>
          </cell>
        </row>
      </sheetData>
      <sheetData sheetId="29">
        <row r="4">
          <cell r="J4">
            <v>45.725592010929816</v>
          </cell>
        </row>
      </sheetData>
      <sheetData sheetId="30">
        <row r="4">
          <cell r="J4">
            <v>2.6045753833010017</v>
          </cell>
        </row>
      </sheetData>
      <sheetData sheetId="31">
        <row r="4">
          <cell r="J4">
            <v>6.824784137211287</v>
          </cell>
        </row>
      </sheetData>
      <sheetData sheetId="32">
        <row r="4">
          <cell r="J4">
            <v>2.2914578612486598</v>
          </cell>
        </row>
      </sheetData>
      <sheetData sheetId="33">
        <row r="4">
          <cell r="J4">
            <v>240.92341486239741</v>
          </cell>
        </row>
      </sheetData>
      <sheetData sheetId="34">
        <row r="4">
          <cell r="J4">
            <v>1.0143647661159996</v>
          </cell>
        </row>
      </sheetData>
      <sheetData sheetId="35">
        <row r="4">
          <cell r="J4">
            <v>11.407644827857141</v>
          </cell>
        </row>
      </sheetData>
      <sheetData sheetId="36">
        <row r="4">
          <cell r="J4">
            <v>16.513481391877743</v>
          </cell>
        </row>
      </sheetData>
      <sheetData sheetId="37">
        <row r="4">
          <cell r="J4">
            <v>21.931113663770304</v>
          </cell>
        </row>
      </sheetData>
      <sheetData sheetId="38">
        <row r="4">
          <cell r="J4">
            <v>18.368462928897745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92.85+5.53</f>
        <v>98.38</v>
      </c>
      <c r="J2" t="s">
        <v>6</v>
      </c>
      <c r="K2" s="9">
        <f>13.17+37.53</f>
        <v>50.7</v>
      </c>
      <c r="M2" t="s">
        <v>59</v>
      </c>
      <c r="N2" s="9">
        <f>553.62</f>
        <v>553.62</v>
      </c>
      <c r="P2" t="s">
        <v>8</v>
      </c>
      <c r="Q2" s="10">
        <f>N2+K2+H2</f>
        <v>702.7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0.15531272824200693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4524.4199104213731</v>
      </c>
      <c r="D7" s="20">
        <f>(C7*[1]Feuil1!$K$2-C4)/C4</f>
        <v>0.52942872157631859</v>
      </c>
      <c r="E7" s="31">
        <f>C7-C7/(1+D7)</f>
        <v>1566.1781521796147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1355.3509946766462</v>
      </c>
    </row>
    <row r="9" spans="2:20">
      <c r="M9" s="17" t="str">
        <f>IF(C13&gt;C7*Params!F8,B13,"Others")</f>
        <v>BTC</v>
      </c>
      <c r="N9" s="18">
        <f>IF(C13&gt;C7*0.1,C13,C7)</f>
        <v>1259.3463891698227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240.92341486239741</v>
      </c>
    </row>
    <row r="12" spans="2:20">
      <c r="B12" s="7" t="s">
        <v>19</v>
      </c>
      <c r="C12" s="1">
        <f>[2]ETH!J4</f>
        <v>1355.3509946766462</v>
      </c>
      <c r="D12" s="20">
        <f>C12/$C$7</f>
        <v>0.29956348471431299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1115.1791117125074</v>
      </c>
    </row>
    <row r="13" spans="2:20">
      <c r="B13" s="7" t="s">
        <v>4</v>
      </c>
      <c r="C13" s="1">
        <f>[2]BTC!J4</f>
        <v>1259.3463891698227</v>
      </c>
      <c r="D13" s="20">
        <f t="shared" ref="D13:D55" si="0">C13/$C$7</f>
        <v>0.27834427707938714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553.62</v>
      </c>
      <c r="D14" s="20">
        <f t="shared" si="0"/>
        <v>0.12236264780039828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240.92341486239741</v>
      </c>
      <c r="D15" s="20">
        <f t="shared" si="0"/>
        <v>5.3249570029400624E-2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224.04802114651289</v>
      </c>
      <c r="D16" s="20">
        <f t="shared" si="0"/>
        <v>4.9519723098744521E-2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2.889873234330782E-2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1.7166104871869273E-2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1.3824976734790852E-2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1.1205856442108654E-2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44.289844518056668</v>
      </c>
      <c r="D21" s="20">
        <f t="shared" si="0"/>
        <v>9.7890658680997236E-3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45.026264965742136</v>
      </c>
      <c r="D22" s="20">
        <f t="shared" si="0"/>
        <v>9.951831584427074E-3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41.590808959612957</v>
      </c>
      <c r="D23" s="20">
        <f t="shared" si="0"/>
        <v>9.192517446007676E-3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39.826407894591362</v>
      </c>
      <c r="D24" s="20">
        <f t="shared" si="0"/>
        <v>8.8025445655158484E-3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35.981440645324589</v>
      </c>
      <c r="D25" s="20">
        <f t="shared" si="0"/>
        <v>7.9527191016126372E-3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45.725592010929816</v>
      </c>
      <c r="D26" s="20">
        <f t="shared" si="0"/>
        <v>1.0106398812720116E-2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19.649391052746797</v>
      </c>
      <c r="D27" s="20">
        <f t="shared" si="0"/>
        <v>4.3429636156200159E-3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21.931113663770304</v>
      </c>
      <c r="D28" s="20">
        <f t="shared" si="0"/>
        <v>4.8472763576287489E-3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16.513481391877743</v>
      </c>
      <c r="D29" s="20">
        <f t="shared" si="0"/>
        <v>3.6498560520081772E-3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18.368462928897745</v>
      </c>
      <c r="D30" s="20">
        <f t="shared" si="0"/>
        <v>4.0598492829077475E-3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13.581152966117976</v>
      </c>
      <c r="D31" s="20">
        <f t="shared" si="0"/>
        <v>3.0017445849435144E-3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11.050853273432375</v>
      </c>
      <c r="D32" s="20">
        <f t="shared" si="0"/>
        <v>2.442490637966266E-3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10.960982302598417</v>
      </c>
      <c r="D33" s="20">
        <f t="shared" si="0"/>
        <v>2.4226271034992388E-3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11.563118553915352</v>
      </c>
      <c r="D34" s="20">
        <f t="shared" si="0"/>
        <v>2.555712949472553E-3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11.34522077560479</v>
      </c>
      <c r="D35" s="20">
        <f t="shared" si="0"/>
        <v>2.5075525703245733E-3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11.407644827857141</v>
      </c>
      <c r="D36" s="20">
        <f t="shared" si="0"/>
        <v>2.5213497097343273E-3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1.9892052855814179E-3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8.7228898958814494</v>
      </c>
      <c r="D38" s="20">
        <f t="shared" si="0"/>
        <v>1.9279576318257912E-3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9.4336906835084662</v>
      </c>
      <c r="D39" s="20">
        <f t="shared" si="0"/>
        <v>2.0850608189083575E-3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98.38</v>
      </c>
      <c r="D40" s="20">
        <f t="shared" si="0"/>
        <v>2.1744223999499986E-2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5.082696741855214</v>
      </c>
      <c r="D41" s="20">
        <f t="shared" si="0"/>
        <v>1.1233919137673158E-3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4.6927997197036646</v>
      </c>
      <c r="D42" s="20">
        <f t="shared" si="0"/>
        <v>1.0372157785121694E-3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4.7157053620149325</v>
      </c>
      <c r="D43" s="20">
        <f t="shared" si="0"/>
        <v>1.0422784479294151E-3</v>
      </c>
    </row>
    <row r="44" spans="2:14">
      <c r="B44" s="22" t="s">
        <v>37</v>
      </c>
      <c r="C44" s="9">
        <f>[2]GRT!$J$4</f>
        <v>4.0122901203538603</v>
      </c>
      <c r="D44" s="20">
        <f t="shared" si="0"/>
        <v>8.8680763496600023E-4</v>
      </c>
    </row>
    <row r="45" spans="2:14">
      <c r="B45" s="22" t="s">
        <v>56</v>
      </c>
      <c r="C45" s="9">
        <f>[2]SHIB!$J$4</f>
        <v>6.824784137211287</v>
      </c>
      <c r="D45" s="20">
        <f t="shared" si="0"/>
        <v>1.508432964299212E-3</v>
      </c>
    </row>
    <row r="46" spans="2:14">
      <c r="B46" s="22" t="s">
        <v>36</v>
      </c>
      <c r="C46" s="9">
        <f>[2]AMP!$J$4</f>
        <v>2.9538124211221151</v>
      </c>
      <c r="D46" s="20">
        <f t="shared" si="0"/>
        <v>6.5285992007912844E-4</v>
      </c>
    </row>
    <row r="47" spans="2:14">
      <c r="B47" s="22" t="s">
        <v>62</v>
      </c>
      <c r="C47" s="10">
        <f>[2]SEI!$J$4</f>
        <v>2.6045753833010017</v>
      </c>
      <c r="D47" s="20">
        <f t="shared" si="0"/>
        <v>5.7567056879528889E-4</v>
      </c>
    </row>
    <row r="48" spans="2:14">
      <c r="B48" s="22" t="s">
        <v>40</v>
      </c>
      <c r="C48" s="9">
        <f>[2]SHPING!$J$4</f>
        <v>2.2914578612486598</v>
      </c>
      <c r="D48" s="20">
        <f t="shared" si="0"/>
        <v>5.0646445436476942E-4</v>
      </c>
    </row>
    <row r="49" spans="2:4">
      <c r="B49" s="7" t="s">
        <v>25</v>
      </c>
      <c r="C49" s="1">
        <f>[2]POLIS!J4</f>
        <v>2.1891492073993608</v>
      </c>
      <c r="D49" s="20">
        <f t="shared" si="0"/>
        <v>4.8385190825390886E-4</v>
      </c>
    </row>
    <row r="50" spans="2:4">
      <c r="B50" s="22" t="s">
        <v>64</v>
      </c>
      <c r="C50" s="10">
        <f>[2]ACE!$J$4</f>
        <v>2.436937844697376</v>
      </c>
      <c r="D50" s="20">
        <f t="shared" si="0"/>
        <v>5.3861884903393423E-4</v>
      </c>
    </row>
    <row r="51" spans="2:4">
      <c r="B51" s="7" t="s">
        <v>28</v>
      </c>
      <c r="C51" s="1">
        <f>[2]ATLAS!O47</f>
        <v>1.0815767198807009</v>
      </c>
      <c r="D51" s="20">
        <f t="shared" si="0"/>
        <v>2.3905312532761141E-4</v>
      </c>
    </row>
    <row r="52" spans="2:4">
      <c r="B52" s="22" t="s">
        <v>50</v>
      </c>
      <c r="C52" s="9">
        <f>[2]KAVA!$J$4</f>
        <v>2.0029991354146266</v>
      </c>
      <c r="D52" s="20">
        <f t="shared" si="0"/>
        <v>4.4270849635353167E-4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3.7503008862896906E-4</v>
      </c>
    </row>
    <row r="54" spans="2:4">
      <c r="B54" s="22" t="s">
        <v>63</v>
      </c>
      <c r="C54" s="10">
        <f>[2]MEME!$J$4</f>
        <v>1.5161195685424507</v>
      </c>
      <c r="D54" s="20">
        <f t="shared" si="0"/>
        <v>3.3509700659089571E-4</v>
      </c>
    </row>
    <row r="55" spans="2:4">
      <c r="B55" s="22" t="s">
        <v>43</v>
      </c>
      <c r="C55" s="9">
        <f>[2]TRX!$J$4</f>
        <v>1.0143647661159996</v>
      </c>
      <c r="D55" s="20">
        <f t="shared" si="0"/>
        <v>2.2419775047394499E-4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2024-01-19T17:56:21Z</dcterms:modified>
</cp:coreProperties>
</file>