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43" l="1"/>
  <c r="C28" l="1"/>
  <c r="C25"/>
  <c r="C23" l="1"/>
  <c r="C34" l="1"/>
  <c r="C27" l="1"/>
  <c r="C29" l="1"/>
  <c r="C33" l="1"/>
  <c r="C15" l="1"/>
  <c r="C17" l="1"/>
  <c r="C49" l="1"/>
  <c r="C31" l="1"/>
  <c r="C24" l="1"/>
  <c r="C45" l="1"/>
  <c r="C26"/>
  <c r="C7" l="1"/>
  <c r="D41" l="1"/>
  <c r="D55"/>
  <c r="D7"/>
  <c r="E7" s="1"/>
  <c r="D21"/>
  <c r="D20"/>
  <c r="D49"/>
  <c r="D12"/>
  <c r="D51"/>
  <c r="D50"/>
  <c r="D39"/>
  <c r="D52"/>
  <c r="D31"/>
  <c r="D35"/>
  <c r="N9"/>
  <c r="D32"/>
  <c r="D37"/>
  <c r="M8"/>
  <c r="D46"/>
  <c r="D18"/>
  <c r="D29"/>
  <c r="D27"/>
  <c r="D16"/>
  <c r="D40"/>
  <c r="D24"/>
  <c r="M9"/>
  <c r="N8"/>
  <c r="D47"/>
  <c r="D28"/>
  <c r="D45"/>
  <c r="D44"/>
  <c r="D30"/>
  <c r="D33"/>
  <c r="D48"/>
  <c r="D54"/>
  <c r="D42"/>
  <c r="Q3"/>
  <c r="D38"/>
  <c r="D14"/>
  <c r="D23"/>
  <c r="D13"/>
  <c r="D43"/>
  <c r="D19"/>
  <c r="D22"/>
  <c r="D53"/>
  <c r="D34"/>
  <c r="D17"/>
  <c r="D25"/>
  <c r="D15"/>
  <c r="D36"/>
  <c r="D26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<sst xmlns="http://schemas.openxmlformats.org/spreadsheetml/2006/main" count="107" uniqueCount="67">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</sst>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1268.7587259571487</c:v>
                </c:pt>
                <c:pt idx="1">
                  <c:v>1258.9087557586765</c:v>
                </c:pt>
                <c:pt idx="2">
                  <c:v>552.16999999999996</c:v>
                </c:pt>
                <c:pt idx="3">
                  <c:v>264.54379897658981</c:v>
                </c:pt>
                <c:pt idx="4">
                  <c:v>228.95689848793177</c:v>
                </c:pt>
                <c:pt idx="5">
                  <c:v>803.92105842971228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1268.7587259571487</v>
          </cell>
        </row>
      </sheetData>
      <sheetData sheetId="1">
        <row r="4">
          <cell r="J4">
            <v>1258.9087557586765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2.6292212105604253</v>
          </cell>
        </row>
      </sheetData>
      <sheetData sheetId="4">
        <row r="47">
          <cell r="M47">
            <v>111.75</v>
          </cell>
          <cell r="O47">
            <v>2.0873533449615813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2.6355688889580891</v>
          </cell>
        </row>
      </sheetData>
      <sheetData sheetId="8">
        <row r="4">
          <cell r="J4">
            <v>41.387061639054409</v>
          </cell>
        </row>
      </sheetData>
      <sheetData sheetId="9">
        <row r="4">
          <cell r="J4">
            <v>10.442282449608864</v>
          </cell>
        </row>
      </sheetData>
      <sheetData sheetId="10">
        <row r="4">
          <cell r="J4">
            <v>21.136164908978614</v>
          </cell>
        </row>
      </sheetData>
      <sheetData sheetId="11">
        <row r="4">
          <cell r="J4">
            <v>12.490321480691284</v>
          </cell>
        </row>
      </sheetData>
      <sheetData sheetId="12">
        <row r="4">
          <cell r="J4">
            <v>50.890953660627154</v>
          </cell>
        </row>
      </sheetData>
      <sheetData sheetId="13">
        <row r="4">
          <cell r="J4">
            <v>3.2596150848997119</v>
          </cell>
        </row>
      </sheetData>
      <sheetData sheetId="14">
        <row r="4">
          <cell r="J4">
            <v>228.95689848793177</v>
          </cell>
        </row>
      </sheetData>
      <sheetData sheetId="15">
        <row r="4">
          <cell r="J4">
            <v>5.0247767220674966</v>
          </cell>
        </row>
      </sheetData>
      <sheetData sheetId="16">
        <row r="4">
          <cell r="J4">
            <v>47.013187866739202</v>
          </cell>
        </row>
      </sheetData>
      <sheetData sheetId="17">
        <row r="4">
          <cell r="J4">
            <v>4.4761175854337543</v>
          </cell>
        </row>
      </sheetData>
      <sheetData sheetId="18">
        <row r="4">
          <cell r="J4">
            <v>5.1396076980776426</v>
          </cell>
        </row>
      </sheetData>
      <sheetData sheetId="19">
        <row r="4">
          <cell r="J4">
            <v>14.133836923703178</v>
          </cell>
        </row>
      </sheetData>
      <sheetData sheetId="20">
        <row r="4">
          <cell r="J4">
            <v>2.4619102625946909</v>
          </cell>
        </row>
      </sheetData>
      <sheetData sheetId="21">
        <row r="4">
          <cell r="J4">
            <v>15.931522422212639</v>
          </cell>
        </row>
      </sheetData>
      <sheetData sheetId="22">
        <row r="4">
          <cell r="J4">
            <v>8.3424006883300859</v>
          </cell>
        </row>
      </sheetData>
      <sheetData sheetId="23">
        <row r="4">
          <cell r="J4">
            <v>10.772818118129971</v>
          </cell>
        </row>
      </sheetData>
      <sheetData sheetId="24">
        <row r="4">
          <cell r="J4">
            <v>5.2249987687797175</v>
          </cell>
        </row>
      </sheetData>
      <sheetData sheetId="25">
        <row r="4">
          <cell r="J4">
            <v>15.277338938859499</v>
          </cell>
        </row>
      </sheetData>
      <sheetData sheetId="26">
        <row r="4">
          <cell r="J4">
            <v>50.281262300322993</v>
          </cell>
        </row>
      </sheetData>
      <sheetData sheetId="27">
        <row r="4">
          <cell r="J4">
            <v>1.5343044855874417</v>
          </cell>
        </row>
      </sheetData>
      <sheetData sheetId="28">
        <row r="4">
          <cell r="J4">
            <v>30.14202394727813</v>
          </cell>
        </row>
      </sheetData>
      <sheetData sheetId="29">
        <row r="4">
          <cell r="J4">
            <v>35.991265424129018</v>
          </cell>
        </row>
      </sheetData>
      <sheetData sheetId="30">
        <row r="4">
          <cell r="J4">
            <v>3.0770485954586069</v>
          </cell>
        </row>
      </sheetData>
      <sheetData sheetId="31">
        <row r="4">
          <cell r="J4">
            <v>4.2533369793325511</v>
          </cell>
        </row>
      </sheetData>
      <sheetData sheetId="32">
        <row r="4">
          <cell r="J4">
            <v>2.7754514048858625</v>
          </cell>
        </row>
      </sheetData>
      <sheetData sheetId="33">
        <row r="4">
          <cell r="J4">
            <v>264.54379897658981</v>
          </cell>
        </row>
      </sheetData>
      <sheetData sheetId="34">
        <row r="4">
          <cell r="J4">
            <v>0.98528404207563225</v>
          </cell>
        </row>
      </sheetData>
      <sheetData sheetId="35">
        <row r="4">
          <cell r="J4">
            <v>11.440073330120477</v>
          </cell>
        </row>
      </sheetData>
      <sheetData sheetId="36">
        <row r="4">
          <cell r="J4">
            <v>17.868602345240987</v>
          </cell>
        </row>
      </sheetData>
      <sheetData sheetId="37">
        <row r="4">
          <cell r="J4">
            <v>17.125449891022594</v>
          </cell>
        </row>
      </sheetData>
      <sheetData sheetId="38">
        <row r="4">
          <cell r="J4">
            <v>14.113103420990191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552.17</f>
        <v>552.16999999999996</v>
      </c>
      <c r="P2" t="s">
        <v>8</v>
      </c>
      <c r="Q2" s="10">
        <f>N2+K2+H2</f>
        <v>609.25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0.13918526797892938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4377.2592376100574</v>
      </c>
      <c r="D7" s="20">
        <f>(C7*[1]Feuil1!$K$2-C4)/C4</f>
        <v>0.53558438944685904</v>
      </c>
      <c r="E7" s="31">
        <f>C7-C7/(1+D7)</f>
        <v>1526.7097870606071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1268.7587259571487</v>
      </c>
    </row>
    <row r="9" spans="2:20">
      <c r="M9" s="17" t="str">
        <f>IF(C13&gt;C7*Params!F8,B13,"Others")</f>
        <v>BTC</v>
      </c>
      <c r="N9" s="18">
        <f>IF(C13&gt;C7*0.1,C13,C7)</f>
        <v>1258.9087557586765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552.16999999999996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264.54379897658981</v>
      </c>
    </row>
    <row r="12" spans="2:20">
      <c r="B12" s="7" t="s">
        <v>19</v>
      </c>
      <c r="C12" s="1">
        <f>[2]ETH!J4</f>
        <v>1268.7587259571487</v>
      </c>
      <c r="D12" s="20">
        <f>C12/$C$7</f>
        <v>0.28985231558957864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228.95689848793177</v>
      </c>
    </row>
    <row r="13" spans="2:20">
      <c r="B13" s="7" t="s">
        <v>4</v>
      </c>
      <c r="C13" s="1">
        <f>[2]BTC!J4</f>
        <v>1258.9087557586765</v>
      </c>
      <c r="D13" s="20">
        <f t="shared" ref="D13:D55" si="0">C13/$C$7</f>
        <v>0.28760205585768067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803.92105842971228</v>
      </c>
      <c r="Q13" s="23"/>
    </row>
    <row r="14" spans="2:20">
      <c r="B14" s="7" t="s">
        <v>59</v>
      </c>
      <c r="C14" s="1">
        <f>$N$2</f>
        <v>552.16999999999996</v>
      </c>
      <c r="D14" s="20">
        <f t="shared" si="0"/>
        <v>0.12614514471879432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264.54379897658981</v>
      </c>
      <c r="D15" s="20">
        <f t="shared" si="0"/>
        <v>6.0435945100895658E-2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228.95689848793177</v>
      </c>
      <c r="D16" s="20">
        <f t="shared" si="0"/>
        <v>5.2305994701136345E-2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2.552967369166247E-2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2.0560811026842256E-2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1.4289763663655367E-2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50.281262300322993</v>
      </c>
      <c r="D20" s="20">
        <f t="shared" si="0"/>
        <v>1.1486928137200321E-2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50.890953660627154</v>
      </c>
      <c r="D21" s="20">
        <f t="shared" si="0"/>
        <v>1.1626214235466012E-2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1.1582590211787806E-2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41.387061639054409</v>
      </c>
      <c r="D23" s="20">
        <f t="shared" si="0"/>
        <v>9.4550172590763346E-3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30.14202394727813</v>
      </c>
      <c r="D24" s="20">
        <f t="shared" si="0"/>
        <v>6.8860495371837723E-3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35.991265424129018</v>
      </c>
      <c r="D25" s="20">
        <f t="shared" si="0"/>
        <v>8.222328966693759E-3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47.013187866739202</v>
      </c>
      <c r="D26" s="20">
        <f t="shared" si="0"/>
        <v>1.0740325238860645E-2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21.136164908978614</v>
      </c>
      <c r="D27" s="20">
        <f t="shared" si="0"/>
        <v>4.828629916952043E-3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17.868602345240987</v>
      </c>
      <c r="D28" s="20">
        <f t="shared" si="0"/>
        <v>4.0821439570476702E-3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15.277338938859499</v>
      </c>
      <c r="D29" s="20">
        <f t="shared" si="0"/>
        <v>3.490160876832322E-3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1.4575330483472622E-3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14.133836923703178</v>
      </c>
      <c r="D31" s="20">
        <f t="shared" si="0"/>
        <v>3.2289238896940731E-3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12.490321480691284</v>
      </c>
      <c r="D32" s="20">
        <f t="shared" si="0"/>
        <v>2.8534571069889119E-3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15.931522422212639</v>
      </c>
      <c r="D33" s="20">
        <f t="shared" si="0"/>
        <v>3.6396113543668254E-3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11.440073330120477</v>
      </c>
      <c r="D34" s="20">
        <f t="shared" si="0"/>
        <v>2.6135242874869456E-3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10.772818118129971</v>
      </c>
      <c r="D35" s="20">
        <f t="shared" si="0"/>
        <v>2.4610875283712528E-3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10.442282449608864</v>
      </c>
      <c r="D36" s="20">
        <f t="shared" si="0"/>
        <v>2.3855755126146591E-3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17.125449891022594</v>
      </c>
      <c r="D37" s="20">
        <f t="shared" si="0"/>
        <v>3.9123682106552435E-3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14.113103420990191</v>
      </c>
      <c r="D38" s="20">
        <f t="shared" si="0"/>
        <v>3.2241872493473365E-3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2.39876128646493E-3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8.3424006883300859</v>
      </c>
      <c r="D40" s="20">
        <f t="shared" si="0"/>
        <v>1.9058502673661517E-3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5.0247767220674966</v>
      </c>
      <c r="D41" s="20">
        <f t="shared" si="0"/>
        <v>1.147927607050063E-3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5.1396076980776426</v>
      </c>
      <c r="D42" s="20">
        <f t="shared" si="0"/>
        <v>1.1741611403586461E-3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4.4761175854337543</v>
      </c>
      <c r="D43" s="20">
        <f t="shared" si="0"/>
        <v>1.0225845312003209E-3</v>
      </c>
    </row>
    <row r="44" spans="2:14">
      <c r="B44" s="22" t="s">
        <v>56</v>
      </c>
      <c r="C44" s="9">
        <f>[2]SHIB!$J$4</f>
        <v>4.2533369793325511</v>
      </c>
      <c r="D44" s="20">
        <f t="shared" si="0"/>
        <v>9.716895318392961E-4</v>
      </c>
    </row>
    <row r="45" spans="2:14">
      <c r="B45" s="22" t="s">
        <v>23</v>
      </c>
      <c r="C45" s="9">
        <f>[2]LUNA!J4</f>
        <v>5.2249987687797175</v>
      </c>
      <c r="D45" s="20">
        <f t="shared" si="0"/>
        <v>1.1936690255595914E-3</v>
      </c>
    </row>
    <row r="46" spans="2:14">
      <c r="B46" s="22" t="s">
        <v>36</v>
      </c>
      <c r="C46" s="9">
        <f>[2]AMP!$J$4</f>
        <v>3.2596150848997119</v>
      </c>
      <c r="D46" s="20">
        <f t="shared" si="0"/>
        <v>7.4467033089852615E-4</v>
      </c>
    </row>
    <row r="47" spans="2:14">
      <c r="B47" s="22" t="s">
        <v>64</v>
      </c>
      <c r="C47" s="10">
        <f>[2]ACE!$J$4</f>
        <v>2.6355688889580891</v>
      </c>
      <c r="D47" s="20">
        <f t="shared" si="0"/>
        <v>6.0210482082324304E-4</v>
      </c>
    </row>
    <row r="48" spans="2:14">
      <c r="B48" s="22" t="s">
        <v>40</v>
      </c>
      <c r="C48" s="9">
        <f>[2]SHPING!$J$4</f>
        <v>2.7754514048858625</v>
      </c>
      <c r="D48" s="20">
        <f t="shared" si="0"/>
        <v>6.3406146500046749E-4</v>
      </c>
    </row>
    <row r="49" spans="2:4">
      <c r="B49" s="22" t="s">
        <v>62</v>
      </c>
      <c r="C49" s="10">
        <f>[2]SEI!$J$4</f>
        <v>3.0770485954586069</v>
      </c>
      <c r="D49" s="20">
        <f t="shared" si="0"/>
        <v>7.0296238546260889E-4</v>
      </c>
    </row>
    <row r="50" spans="2:4">
      <c r="B50" s="22" t="s">
        <v>50</v>
      </c>
      <c r="C50" s="9">
        <f>[2]KAVA!$J$4</f>
        <v>2.4619102625946909</v>
      </c>
      <c r="D50" s="20">
        <f t="shared" si="0"/>
        <v>5.6243190749170045E-4</v>
      </c>
    </row>
    <row r="51" spans="2:4">
      <c r="B51" s="7" t="s">
        <v>25</v>
      </c>
      <c r="C51" s="1">
        <f>[2]POLIS!J4</f>
        <v>2.6292212105604253</v>
      </c>
      <c r="D51" s="20">
        <f t="shared" si="0"/>
        <v>6.0065467175664819E-4</v>
      </c>
    </row>
    <row r="52" spans="2:4">
      <c r="B52" s="7" t="s">
        <v>28</v>
      </c>
      <c r="C52" s="1">
        <f>[2]ATLAS!O47</f>
        <v>2.0873533449615813</v>
      </c>
      <c r="D52" s="20">
        <f t="shared" si="0"/>
        <v>4.7686308524446834E-4</v>
      </c>
    </row>
    <row r="53" spans="2:4">
      <c r="B53" s="22" t="s">
        <v>63</v>
      </c>
      <c r="C53" s="10">
        <f>[2]MEME!$J$4</f>
        <v>1.5343044855874417</v>
      </c>
      <c r="D53" s="20">
        <f t="shared" si="0"/>
        <v>3.5051716206444233E-4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3.876383617906152E-4</v>
      </c>
    </row>
    <row r="55" spans="2:4">
      <c r="B55" s="22" t="s">
        <v>43</v>
      </c>
      <c r="C55" s="9">
        <f>[2]TRX!$J$4</f>
        <v>0.98528404207563225</v>
      </c>
      <c r="D55" s="20">
        <f t="shared" si="0"/>
        <v>2.2509154440978189E-4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B25" sqref="B2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2024-01-03T18:38:11Z</dcterms:modified>
</cp:coreProperties>
</file>