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C46" l="1"/>
  <c r="C28"/>
  <c r="C20" l="1"/>
  <c r="T2"/>
  <c r="C23" i="2" l="1"/>
  <c r="C30" i="1" l="1"/>
  <c r="C4"/>
  <c r="C37"/>
  <c r="C29"/>
  <c r="Q2" l="1"/>
  <c r="C45" l="1"/>
  <c r="C48" l="1"/>
  <c r="C44" l="1"/>
  <c r="C16" l="1"/>
  <c r="C43" l="1"/>
  <c r="C17" l="1"/>
  <c r="C42" l="1"/>
  <c r="C15" l="1"/>
  <c r="C25"/>
  <c r="C19"/>
  <c r="C47"/>
  <c r="C32"/>
  <c r="C14"/>
  <c r="C22"/>
  <c r="C26" l="1"/>
  <c r="C35"/>
  <c r="C49"/>
  <c r="C41"/>
  <c r="C23"/>
  <c r="C36"/>
  <c r="C34"/>
  <c r="C38"/>
  <c r="C39"/>
  <c r="C40"/>
  <c r="C21"/>
  <c r="C31"/>
  <c r="C27"/>
  <c r="C12"/>
  <c r="C18" l="1"/>
  <c r="C24"/>
  <c r="C33"/>
  <c r="C13"/>
  <c r="C50" l="1"/>
  <c r="C7" l="1"/>
  <c r="D15" l="1"/>
  <c r="D31"/>
  <c r="D12"/>
  <c r="D36"/>
  <c r="D35"/>
  <c r="N8"/>
  <c r="D41"/>
  <c r="D19"/>
  <c r="D29"/>
  <c r="M9"/>
  <c r="D34"/>
  <c r="D7"/>
  <c r="E7" s="1"/>
  <c r="D28"/>
  <c r="D40"/>
  <c r="D43"/>
  <c r="D13"/>
  <c r="D47"/>
  <c r="D23"/>
  <c r="D49"/>
  <c r="D38"/>
  <c r="D24"/>
  <c r="D30"/>
  <c r="D20"/>
  <c r="Q3"/>
  <c r="D27"/>
  <c r="D42"/>
  <c r="N9"/>
  <c r="D21"/>
  <c r="D48"/>
  <c r="D14"/>
  <c r="M8"/>
  <c r="D22"/>
  <c r="D39"/>
  <c r="D45"/>
  <c r="D37"/>
  <c r="D17"/>
  <c r="D25"/>
  <c r="D32"/>
  <c r="D46"/>
  <c r="D18"/>
  <c r="D44"/>
  <c r="D33"/>
  <c r="D16"/>
  <c r="D26"/>
  <c r="D50"/>
  <c r="M10" l="1"/>
  <c r="N10"/>
  <c r="M11" l="1"/>
  <c r="N11"/>
  <c r="N12" l="1"/>
  <c r="M12"/>
  <c r="N13" l="1"/>
  <c r="M13"/>
  <c r="N14" l="1"/>
  <c r="M14"/>
  <c r="M15" l="1"/>
  <c r="N15"/>
  <c r="M16" l="1"/>
  <c r="N16"/>
  <c r="M17" l="1"/>
  <c r="N17"/>
  <c r="N18" l="1"/>
  <c r="M18"/>
  <c r="M19" l="1"/>
  <c r="N19"/>
  <c r="N20" l="1"/>
  <c r="M20"/>
  <c r="M21" l="1"/>
  <c r="M22" s="1"/>
  <c r="N21"/>
  <c r="M23" l="1"/>
  <c r="N23"/>
  <c r="N24" l="1"/>
  <c r="M24"/>
  <c r="M25" l="1"/>
  <c r="N25"/>
  <c r="M26" l="1"/>
  <c r="N26"/>
  <c r="N27" l="1"/>
  <c r="M27"/>
  <c r="N28" l="1"/>
  <c r="M28"/>
  <c r="N29" l="1"/>
  <c r="M29"/>
  <c r="M30" l="1"/>
  <c r="N30"/>
  <c r="M31" l="1"/>
  <c r="N31"/>
  <c r="M32" l="1"/>
  <c r="N32"/>
  <c r="N33" l="1"/>
  <c r="M33"/>
  <c r="N34" l="1"/>
  <c r="M34"/>
  <c r="M35" l="1"/>
  <c r="N35"/>
  <c r="N36" l="1"/>
  <c r="M36"/>
  <c r="M37" l="1"/>
  <c r="N37"/>
  <c r="N38" l="1"/>
  <c r="M38"/>
  <c r="M39" l="1"/>
  <c r="N39"/>
</calcChain>
</file>

<file path=xl/sharedStrings.xml><?xml version="1.0" encoding="utf-8"?>
<sst xmlns="http://schemas.openxmlformats.org/spreadsheetml/2006/main" count="92" uniqueCount="59">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</sst>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853.03032972110248</c:v>
                </c:pt>
                <c:pt idx="1">
                  <c:v>755.7324164497777</c:v>
                </c:pt>
                <c:pt idx="2">
                  <c:v>684.5208020918086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853.03032972110248</v>
          </cell>
        </row>
      </sheetData>
      <sheetData sheetId="1">
        <row r="4">
          <cell r="J4">
            <v>755.7324164497777</v>
          </cell>
        </row>
      </sheetData>
      <sheetData sheetId="2">
        <row r="2">
          <cell r="Y2">
            <v>59.4</v>
          </cell>
        </row>
      </sheetData>
      <sheetData sheetId="3">
        <row r="4">
          <cell r="J4">
            <v>0.99411469145469933</v>
          </cell>
        </row>
      </sheetData>
      <sheetData sheetId="4">
        <row r="46">
          <cell r="M46">
            <v>76.27000000000001</v>
          </cell>
          <cell r="O46">
            <v>0.4886399484895918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22.05142208838965</v>
          </cell>
        </row>
      </sheetData>
      <sheetData sheetId="8">
        <row r="4">
          <cell r="J4">
            <v>7.3437949839346803</v>
          </cell>
        </row>
      </sheetData>
      <sheetData sheetId="9">
        <row r="4">
          <cell r="J4">
            <v>14.132074088320641</v>
          </cell>
        </row>
      </sheetData>
      <sheetData sheetId="10">
        <row r="4">
          <cell r="J4">
            <v>10.367205287131139</v>
          </cell>
        </row>
      </sheetData>
      <sheetData sheetId="11">
        <row r="4">
          <cell r="J4">
            <v>24.751119993761133</v>
          </cell>
        </row>
      </sheetData>
      <sheetData sheetId="12">
        <row r="4">
          <cell r="J4">
            <v>1.9063944754895263</v>
          </cell>
        </row>
      </sheetData>
      <sheetData sheetId="13">
        <row r="4">
          <cell r="J4">
            <v>118.12519336099774</v>
          </cell>
        </row>
      </sheetData>
      <sheetData sheetId="14">
        <row r="4">
          <cell r="J4">
            <v>3.8049001816028118</v>
          </cell>
        </row>
      </sheetData>
      <sheetData sheetId="15">
        <row r="4">
          <cell r="J4">
            <v>23.996220963494238</v>
          </cell>
        </row>
      </sheetData>
      <sheetData sheetId="16">
        <row r="4">
          <cell r="J4">
            <v>3.7164089985756439</v>
          </cell>
        </row>
      </sheetData>
      <sheetData sheetId="17">
        <row r="4">
          <cell r="J4">
            <v>4.6752284094976719</v>
          </cell>
        </row>
      </sheetData>
      <sheetData sheetId="18">
        <row r="4">
          <cell r="J4">
            <v>6.7402571304075503</v>
          </cell>
        </row>
      </sheetData>
      <sheetData sheetId="19">
        <row r="4">
          <cell r="J4">
            <v>4.6666484719941321</v>
          </cell>
        </row>
      </sheetData>
      <sheetData sheetId="20">
        <row r="4">
          <cell r="J4">
            <v>12.075454704678192</v>
          </cell>
        </row>
      </sheetData>
      <sheetData sheetId="21">
        <row r="4">
          <cell r="J4">
            <v>1.114556303949225</v>
          </cell>
        </row>
      </sheetData>
      <sheetData sheetId="22">
        <row r="4">
          <cell r="J4">
            <v>30.550330738441151</v>
          </cell>
        </row>
      </sheetData>
      <sheetData sheetId="23">
        <row r="4">
          <cell r="J4">
            <v>25.193906814102796</v>
          </cell>
        </row>
      </sheetData>
      <sheetData sheetId="24">
        <row r="4">
          <cell r="J4">
            <v>22.874491839707016</v>
          </cell>
        </row>
      </sheetData>
      <sheetData sheetId="25">
        <row r="4">
          <cell r="J4">
            <v>20.99583428670471</v>
          </cell>
        </row>
      </sheetData>
      <sheetData sheetId="26">
        <row r="4">
          <cell r="J4">
            <v>3.1561265192558654</v>
          </cell>
        </row>
      </sheetData>
      <sheetData sheetId="27">
        <row r="4">
          <cell r="J4">
            <v>109.51779650470313</v>
          </cell>
        </row>
      </sheetData>
      <sheetData sheetId="28">
        <row r="4">
          <cell r="J4">
            <v>0.64849566247118984</v>
          </cell>
        </row>
      </sheetData>
      <sheetData sheetId="29">
        <row r="4">
          <cell r="J4">
            <v>6.4691778663959889</v>
          </cell>
        </row>
      </sheetData>
      <sheetData sheetId="30">
        <row r="4">
          <cell r="J4">
            <v>21.31223556057143</v>
          </cell>
        </row>
      </sheetData>
      <sheetData sheetId="31">
        <row r="4">
          <cell r="J4">
            <v>4.0517185302274248</v>
          </cell>
        </row>
      </sheetData>
      <sheetData sheetId="32">
        <row r="4">
          <cell r="J4">
            <v>2.3797021693397746</v>
          </cell>
        </row>
      </sheetData>
      <sheetData sheetId="33">
        <row r="4">
          <cell r="J4">
            <v>1.7043115269932996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0.22+15.37</f>
        <v>15.59</v>
      </c>
      <c r="J2" t="s">
        <v>6</v>
      </c>
      <c r="K2" s="9">
        <v>16.306000000000001</v>
      </c>
      <c r="M2" t="s">
        <v>7</v>
      </c>
      <c r="N2" s="9">
        <v>2</v>
      </c>
      <c r="P2" t="s">
        <v>8</v>
      </c>
      <c r="Q2" s="10">
        <f>N2+K2+H2</f>
        <v>33.896000000000001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1.464045050423024E-2</v>
      </c>
    </row>
    <row r="4" spans="2:20">
      <c r="B4" t="s">
        <v>30</v>
      </c>
      <c r="C4" s="19">
        <f>Investissement!C23</f>
        <v>2279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2315.2293018719624</v>
      </c>
      <c r="D7" s="20">
        <f>(C7*[1]Feuil1!$K$2-C4)/C4</f>
        <v>-5.5215774137373684E-2</v>
      </c>
      <c r="E7" s="32">
        <f>C7-C7/(1+D7)</f>
        <v>-135.30833253663923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853.03032972110248</v>
      </c>
    </row>
    <row r="9" spans="2:20">
      <c r="M9" s="17" t="str">
        <f>IF(C13&gt;C7*[2]Params!F8,B13,"Others")</f>
        <v>BTC</v>
      </c>
      <c r="N9" s="18">
        <f>IF(C13&gt;C7*0.1,C13,C7)</f>
        <v>755.7324164497777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684.5208020918086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853.03032972110248</v>
      </c>
      <c r="D12" s="30">
        <f>C12/$C$7</f>
        <v>0.3684431295990383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755.7324164497777</v>
      </c>
      <c r="D13" s="30">
        <f t="shared" ref="D13:D50" si="0">C13/$C$7</f>
        <v>0.32641795602653073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26</v>
      </c>
      <c r="C14" s="1">
        <f>[2]BNB!J4</f>
        <v>118.12519336099774</v>
      </c>
      <c r="D14" s="30">
        <f t="shared" si="0"/>
        <v>5.1020947802227816E-2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109.51779650470313</v>
      </c>
      <c r="D15" s="30">
        <f t="shared" si="0"/>
        <v>4.7303218051081716E-2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76.27000000000001</v>
      </c>
      <c r="D16" s="30">
        <f t="shared" si="0"/>
        <v>3.2942741325160507E-2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59.4</v>
      </c>
      <c r="D17" s="30">
        <f t="shared" si="0"/>
        <v>2.565620604057341E-2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32</v>
      </c>
      <c r="C18" s="9">
        <f>[2]MATIC!$J$4</f>
        <v>25.193906814102796</v>
      </c>
      <c r="D18" s="30">
        <f>C18/$C$7</f>
        <v>1.0881819262451645E-2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49</v>
      </c>
      <c r="C19" s="1">
        <f>[2]LUNC!J4</f>
        <v>30.550330738441151</v>
      </c>
      <c r="D19" s="30">
        <f>C19/$C$7</f>
        <v>1.3195380135237531E-2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5</v>
      </c>
      <c r="C20" s="1">
        <f>H$2</f>
        <v>15.59</v>
      </c>
      <c r="D20" s="30">
        <f t="shared" si="0"/>
        <v>6.7336742789989804E-3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24.751119993761133</v>
      </c>
      <c r="D21" s="30">
        <f t="shared" si="0"/>
        <v>1.0690569600924103E-2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22.05142208838965</v>
      </c>
      <c r="D22" s="30">
        <f t="shared" si="0"/>
        <v>9.5245088987773816E-3</v>
      </c>
      <c r="M22" s="17" t="str">
        <f>IF(OR(M21="",M21="Others"),"",IF(C26&gt;C7*[2]Params!F8,B26,"Others"))</f>
        <v/>
      </c>
      <c r="N22" s="18"/>
    </row>
    <row r="23" spans="2:17">
      <c r="B23" s="22" t="s">
        <v>57</v>
      </c>
      <c r="C23" s="9">
        <f>[2]MINA!$J$4</f>
        <v>22.874491839707016</v>
      </c>
      <c r="D23" s="30">
        <f t="shared" si="0"/>
        <v>9.8800113756386913E-3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23.996220963494238</v>
      </c>
      <c r="D24" s="30">
        <f t="shared" si="0"/>
        <v>1.0364511603275003E-2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20.99583428670471</v>
      </c>
      <c r="D25" s="30">
        <f t="shared" si="0"/>
        <v>9.0685766069601298E-3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21.31223556057143</v>
      </c>
      <c r="D26" s="30">
        <f t="shared" si="0"/>
        <v>9.205237486990845E-3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14.132074088320641</v>
      </c>
      <c r="D27" s="30">
        <f t="shared" si="0"/>
        <v>6.1039630402458418E-3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20</v>
      </c>
      <c r="D28" s="30">
        <f t="shared" si="0"/>
        <v>8.6384532123142798E-3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6</v>
      </c>
      <c r="C29" s="1">
        <f>$K$2</f>
        <v>16.306000000000001</v>
      </c>
      <c r="D29" s="30">
        <f t="shared" si="0"/>
        <v>7.0429309039998327E-3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7</v>
      </c>
      <c r="C30" s="1">
        <f>$N$2</f>
        <v>2</v>
      </c>
      <c r="D30" s="30">
        <f t="shared" si="0"/>
        <v>8.6384532123142787E-4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10.367205287131139</v>
      </c>
      <c r="D31" s="30">
        <f t="shared" si="0"/>
        <v>4.4778308907669779E-3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12.075454704678192</v>
      </c>
      <c r="D32" s="30">
        <f t="shared" si="0"/>
        <v>5.2156625241891455E-3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7.3437949839346803</v>
      </c>
      <c r="D33" s="30">
        <f t="shared" si="0"/>
        <v>3.1719514684774015E-3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6.7402571304075503</v>
      </c>
      <c r="D34" s="30">
        <f t="shared" si="0"/>
        <v>2.9112697929996665E-3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6.4691778663959889</v>
      </c>
      <c r="D35" s="30">
        <f t="shared" si="0"/>
        <v>2.7941845160500433E-3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4.6666484719941321</v>
      </c>
      <c r="D36" s="30">
        <f t="shared" si="0"/>
        <v>2.0156312241819616E-3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5.4</v>
      </c>
      <c r="D37" s="30">
        <f t="shared" si="0"/>
        <v>2.3323823673248555E-3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53</v>
      </c>
      <c r="C38" s="9">
        <f>[2]ICP!$J$4</f>
        <v>4.6752284094976719</v>
      </c>
      <c r="D38" s="30">
        <f t="shared" si="0"/>
        <v>2.0193370936164071E-3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3.7164089985756439</v>
      </c>
      <c r="D39" s="30">
        <f t="shared" si="0"/>
        <v>1.6052012626009732E-3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3.8049001816028118</v>
      </c>
      <c r="D40" s="30">
        <f t="shared" si="0"/>
        <v>1.6434226098150997E-3</v>
      </c>
    </row>
    <row r="41" spans="2:14">
      <c r="B41" s="22" t="s">
        <v>56</v>
      </c>
      <c r="C41" s="9">
        <f>[2]SHIB!$J$4</f>
        <v>3.1561265192558654</v>
      </c>
      <c r="D41" s="30">
        <f t="shared" si="0"/>
        <v>1.3632025634368057E-3</v>
      </c>
    </row>
    <row r="42" spans="2:14">
      <c r="B42" s="22" t="s">
        <v>37</v>
      </c>
      <c r="C42" s="9">
        <f>[2]GRT!$J$4</f>
        <v>4.0517185302274248</v>
      </c>
      <c r="D42" s="30">
        <f t="shared" si="0"/>
        <v>1.7500290476418195E-3</v>
      </c>
    </row>
    <row r="43" spans="2:14">
      <c r="B43" s="22" t="s">
        <v>50</v>
      </c>
      <c r="C43" s="9">
        <f>[2]KAVA!$J$4</f>
        <v>2.3797021693397746</v>
      </c>
      <c r="D43" s="30">
        <f t="shared" si="0"/>
        <v>1.0278472924542218E-3</v>
      </c>
    </row>
    <row r="44" spans="2:14">
      <c r="B44" s="22" t="s">
        <v>36</v>
      </c>
      <c r="C44" s="9">
        <f>[2]AMP!$J$4</f>
        <v>1.9063944754895263</v>
      </c>
      <c r="D44" s="30">
        <f t="shared" si="0"/>
        <v>8.2341497403653477E-4</v>
      </c>
    </row>
    <row r="45" spans="2:14">
      <c r="B45" s="22" t="s">
        <v>40</v>
      </c>
      <c r="C45" s="9">
        <f>[2]SHPING!$J$4</f>
        <v>1.7043115269932996</v>
      </c>
      <c r="D45" s="30">
        <f t="shared" si="0"/>
        <v>7.3613076925697614E-4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7.3288360622771542E-4</v>
      </c>
    </row>
    <row r="47" spans="2:14">
      <c r="B47" s="22" t="s">
        <v>23</v>
      </c>
      <c r="C47" s="9">
        <f>[2]LUNA!J4</f>
        <v>1.114556303949225</v>
      </c>
      <c r="D47" s="30">
        <f t="shared" si="0"/>
        <v>4.8140212420776562E-4</v>
      </c>
    </row>
    <row r="48" spans="2:14">
      <c r="B48" s="7" t="s">
        <v>25</v>
      </c>
      <c r="C48" s="1">
        <f>[2]POLIS!J4</f>
        <v>0.99411469145469933</v>
      </c>
      <c r="D48" s="30">
        <f t="shared" si="0"/>
        <v>4.2938066249028332E-4</v>
      </c>
    </row>
    <row r="49" spans="2:4">
      <c r="B49" s="22" t="s">
        <v>43</v>
      </c>
      <c r="C49" s="9">
        <f>[2]TRX!$J$4</f>
        <v>0.64849566247118984</v>
      </c>
      <c r="D49" s="30">
        <f t="shared" si="0"/>
        <v>2.800999719323063E-4</v>
      </c>
    </row>
    <row r="50" spans="2:4">
      <c r="B50" s="7" t="s">
        <v>28</v>
      </c>
      <c r="C50" s="1">
        <f>[2]ATLAS!O46</f>
        <v>0.4886399484895918</v>
      </c>
      <c r="D50" s="30">
        <f t="shared" si="0"/>
        <v>2.1105466663474991E-4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3"/>
  <sheetViews>
    <sheetView workbookViewId="0">
      <selection activeCell="H22" sqref="H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5"/>
      <c r="C22" s="16"/>
      <c r="D22" s="29"/>
      <c r="E22" s="25"/>
    </row>
    <row r="23" spans="2:5">
      <c r="B23" t="s">
        <v>8</v>
      </c>
      <c r="C23" s="19">
        <f>SUM(C4:C22)</f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2023-06-19T05:42:16Z</dcterms:modified>
</cp:coreProperties>
</file>