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0" l="1"/>
  <c r="C32"/>
  <c r="C41" l="1"/>
  <c r="C42" l="1"/>
  <c r="C29" l="1"/>
  <c r="C39" l="1"/>
  <c r="C34" l="1"/>
  <c r="C38"/>
  <c r="C35"/>
  <c r="C23" l="1"/>
  <c r="C20"/>
  <c r="C26" l="1"/>
  <c r="C44" l="1"/>
  <c r="C16" l="1"/>
  <c r="C15" l="1"/>
  <c r="C12"/>
  <c r="C13" l="1"/>
  <c r="C28" l="1"/>
  <c r="C24" l="1"/>
  <c r="C22" l="1"/>
  <c r="C31" l="1"/>
  <c r="C49" l="1"/>
  <c r="C25" l="1"/>
  <c r="C17" l="1"/>
  <c r="C52" l="1"/>
  <c r="C33" l="1"/>
  <c r="C7" l="1"/>
  <c r="D52" l="1"/>
  <c r="D41"/>
  <c r="D37"/>
  <c r="D7"/>
  <c r="E7" s="1"/>
  <c r="D12"/>
  <c r="D29"/>
  <c r="D23"/>
  <c r="D22"/>
  <c r="D16"/>
  <c r="D32"/>
  <c r="D31"/>
  <c r="M9"/>
  <c r="D39"/>
  <c r="D53"/>
  <c r="D20"/>
  <c r="D46"/>
  <c r="N9"/>
  <c r="D15"/>
  <c r="D34"/>
  <c r="D50"/>
  <c r="D25"/>
  <c r="D19"/>
  <c r="D28"/>
  <c r="Q3"/>
  <c r="D54"/>
  <c r="D21"/>
  <c r="D35"/>
  <c r="D40"/>
  <c r="D27"/>
  <c r="D47"/>
  <c r="D36"/>
  <c r="D13"/>
  <c r="D44"/>
  <c r="D48"/>
  <c r="D14"/>
  <c r="D30"/>
  <c r="D51"/>
  <c r="N8"/>
  <c r="M8"/>
  <c r="D38"/>
  <c r="D17"/>
  <c r="D42"/>
  <c r="D26"/>
  <c r="D43"/>
  <c r="D24"/>
  <c r="D55"/>
  <c r="D45"/>
  <c r="D18"/>
  <c r="D49"/>
  <c r="D33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<sst xmlns="http://schemas.openxmlformats.org/spreadsheetml/2006/main" count="107" uniqueCount="67">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</sst>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1273.2754912813175</c:v>
                </c:pt>
                <c:pt idx="1">
                  <c:v>1296.3056240420858</c:v>
                </c:pt>
                <c:pt idx="2">
                  <c:v>359.45</c:v>
                </c:pt>
                <c:pt idx="3">
                  <c:v>366.85425337476022</c:v>
                </c:pt>
                <c:pt idx="4">
                  <c:v>1064.1381906258944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1296.3056240420858</v>
          </cell>
        </row>
      </sheetData>
      <sheetData sheetId="1">
        <row r="4">
          <cell r="J4">
            <v>1273.2754912813175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3.1035091462459738</v>
          </cell>
        </row>
      </sheetData>
      <sheetData sheetId="4">
        <row r="47">
          <cell r="M47">
            <v>111.01</v>
          </cell>
          <cell r="O47">
            <v>1.9660103923812855</v>
          </cell>
        </row>
      </sheetData>
      <sheetData sheetId="5">
        <row r="4">
          <cell r="C4">
            <v>-100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4.3033829844983069</v>
          </cell>
        </row>
      </sheetData>
      <sheetData sheetId="8">
        <row r="4">
          <cell r="J4">
            <v>44.168331373423364</v>
          </cell>
        </row>
      </sheetData>
      <sheetData sheetId="9">
        <row r="4">
          <cell r="J4">
            <v>12.174708073201263</v>
          </cell>
        </row>
      </sheetData>
      <sheetData sheetId="10">
        <row r="4">
          <cell r="J4">
            <v>23.649249857860198</v>
          </cell>
        </row>
      </sheetData>
      <sheetData sheetId="11">
        <row r="4">
          <cell r="J4">
            <v>13.699011446930999</v>
          </cell>
        </row>
      </sheetData>
      <sheetData sheetId="12">
        <row r="4">
          <cell r="J4">
            <v>62.508936494742727</v>
          </cell>
        </row>
      </sheetData>
      <sheetData sheetId="13">
        <row r="4">
          <cell r="J4">
            <v>3.6319771683601734</v>
          </cell>
        </row>
      </sheetData>
      <sheetData sheetId="14">
        <row r="4">
          <cell r="J4">
            <v>191.44023805638093</v>
          </cell>
        </row>
      </sheetData>
      <sheetData sheetId="15">
        <row r="4">
          <cell r="J4">
            <v>5.7198540907848097</v>
          </cell>
        </row>
      </sheetData>
      <sheetData sheetId="16">
        <row r="4">
          <cell r="J4">
            <v>46.172503986468136</v>
          </cell>
        </row>
      </sheetData>
      <sheetData sheetId="17">
        <row r="4">
          <cell r="J4">
            <v>6.3082635602417456</v>
          </cell>
        </row>
      </sheetData>
      <sheetData sheetId="18">
        <row r="4">
          <cell r="J4">
            <v>4.8565754867751485</v>
          </cell>
        </row>
      </sheetData>
      <sheetData sheetId="19">
        <row r="4">
          <cell r="J4">
            <v>13.372011482807524</v>
          </cell>
        </row>
      </sheetData>
      <sheetData sheetId="20">
        <row r="4">
          <cell r="J4">
            <v>2.4038329735416548</v>
          </cell>
        </row>
      </sheetData>
      <sheetData sheetId="21">
        <row r="4">
          <cell r="J4">
            <v>13.008947974889054</v>
          </cell>
        </row>
      </sheetData>
      <sheetData sheetId="22">
        <row r="4">
          <cell r="J4">
            <v>8.300254348093933</v>
          </cell>
        </row>
      </sheetData>
      <sheetData sheetId="23">
        <row r="4">
          <cell r="J4">
            <v>11.892853231755927</v>
          </cell>
        </row>
      </sheetData>
      <sheetData sheetId="24">
        <row r="4">
          <cell r="J4">
            <v>4.0752047299481031</v>
          </cell>
        </row>
      </sheetData>
      <sheetData sheetId="25">
        <row r="4">
          <cell r="J4">
            <v>20.721947159420193</v>
          </cell>
        </row>
      </sheetData>
      <sheetData sheetId="26">
        <row r="4">
          <cell r="J4">
            <v>48.735652333779846</v>
          </cell>
        </row>
      </sheetData>
      <sheetData sheetId="27">
        <row r="4">
          <cell r="J4">
            <v>2.0260479712393309</v>
          </cell>
        </row>
      </sheetData>
      <sheetData sheetId="28">
        <row r="4">
          <cell r="J4">
            <v>51.328795184382784</v>
          </cell>
        </row>
      </sheetData>
      <sheetData sheetId="29">
        <row r="4">
          <cell r="J4">
            <v>50.6518227276269</v>
          </cell>
        </row>
      </sheetData>
      <sheetData sheetId="30">
        <row r="4">
          <cell r="J4">
            <v>2.0635448279581783</v>
          </cell>
        </row>
      </sheetData>
      <sheetData sheetId="31">
        <row r="4">
          <cell r="J4">
            <v>4.7126840022299206</v>
          </cell>
        </row>
      </sheetData>
      <sheetData sheetId="32">
        <row r="4">
          <cell r="J4">
            <v>2.8827616318840112</v>
          </cell>
        </row>
      </sheetData>
      <sheetData sheetId="33">
        <row r="4">
          <cell r="J4">
            <v>366.85425337476022</v>
          </cell>
        </row>
      </sheetData>
      <sheetData sheetId="34">
        <row r="4">
          <cell r="J4">
            <v>0.98295885779660774</v>
          </cell>
        </row>
      </sheetData>
      <sheetData sheetId="35">
        <row r="4">
          <cell r="J4">
            <v>12.758000941480578</v>
          </cell>
        </row>
      </sheetData>
      <sheetData sheetId="36">
        <row r="4">
          <cell r="J4">
            <v>19.122552529480515</v>
          </cell>
        </row>
      </sheetData>
      <sheetData sheetId="37">
        <row r="4">
          <cell r="J4">
            <v>5.9006010261688138</v>
          </cell>
        </row>
      </sheetData>
      <sheetData sheetId="38">
        <row r="4">
          <cell r="J4">
            <v>4.1983709731153596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11.78+37.53</f>
        <v>49.31</v>
      </c>
      <c r="M2" t="s">
        <v>59</v>
      </c>
      <c r="N2" s="9">
        <f>359.45</f>
        <v>359.45</v>
      </c>
      <c r="P2" t="s">
        <v>8</v>
      </c>
      <c r="Q2" s="10">
        <f>N2+K2+H2</f>
        <v>434.99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9.9767809527028614E-2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4360.0235593240586</v>
      </c>
      <c r="D7" s="20">
        <f>(C7*[1]Feuil1!$K$2-C4)/C4</f>
        <v>0.54634605804862535</v>
      </c>
      <c r="E7" s="31">
        <f>C7-C7/(1+D7)</f>
        <v>1540.4583419327541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1273.2754912813175</v>
      </c>
    </row>
    <row r="9" spans="2:20">
      <c r="M9" s="17" t="str">
        <f>IF(C13&gt;C7*Params!F8,B13,"Others")</f>
        <v>ETH</v>
      </c>
      <c r="N9" s="18">
        <f>IF(C13&gt;C7*0.1,C13,C7)</f>
        <v>1296.3056240420858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359.45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366.85425337476022</v>
      </c>
    </row>
    <row r="12" spans="2:20">
      <c r="B12" s="7" t="s">
        <v>4</v>
      </c>
      <c r="C12" s="1">
        <f>[2]BTC!J4</f>
        <v>1273.2754912813175</v>
      </c>
      <c r="D12" s="20">
        <f>C12/$C$7</f>
        <v>0.29203408512744722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1064.1381906258944</v>
      </c>
    </row>
    <row r="13" spans="2:20">
      <c r="B13" s="7" t="s">
        <v>19</v>
      </c>
      <c r="C13" s="1">
        <f>[2]ETH!J4</f>
        <v>1296.3056240420858</v>
      </c>
      <c r="D13" s="20">
        <f t="shared" ref="D13:D55" si="0">C13/$C$7</f>
        <v>0.29731619712693802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359.45</v>
      </c>
      <c r="D14" s="20">
        <f t="shared" si="0"/>
        <v>8.2442215072738301E-2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366.85425337476022</v>
      </c>
      <c r="D15" s="20">
        <f t="shared" si="0"/>
        <v>8.4140429147505386E-2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191.44023805638093</v>
      </c>
      <c r="D16" s="20">
        <f t="shared" si="0"/>
        <v>4.3908074222897137E-2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111.01</v>
      </c>
      <c r="D17" s="20">
        <f t="shared" si="0"/>
        <v>2.5460871596118179E-2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100</v>
      </c>
      <c r="D18" s="20">
        <f>C18/$C$7</f>
        <v>2.2935655883360218E-2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1.4346252755041816E-2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62.508936494742727</v>
      </c>
      <c r="D20" s="20">
        <f t="shared" si="0"/>
        <v>1.4336834570782362E-2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49.31</v>
      </c>
      <c r="D21" s="20">
        <f t="shared" si="0"/>
        <v>1.1309571916084924E-2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51.328795184382784</v>
      </c>
      <c r="D22" s="20">
        <f t="shared" si="0"/>
        <v>1.1772595832564806E-2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48.735652333779846</v>
      </c>
      <c r="D23" s="20">
        <f t="shared" si="0"/>
        <v>1.1177841511786558E-2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44.168331373423364</v>
      </c>
      <c r="D24" s="20">
        <f t="shared" si="0"/>
        <v>1.0130296493230613E-2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50.6518227276269</v>
      </c>
      <c r="D25" s="20">
        <f t="shared" si="0"/>
        <v>1.1617327759458148E-2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46.172503986468136</v>
      </c>
      <c r="D26" s="20">
        <f t="shared" si="0"/>
        <v>1.0589966627067109E-2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6.016022538205385E-3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23.649249857860198</v>
      </c>
      <c r="D28" s="20">
        <f t="shared" si="0"/>
        <v>5.4241105663948705E-3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20.721947159420193</v>
      </c>
      <c r="D29" s="20">
        <f t="shared" si="0"/>
        <v>4.7527144928163527E-3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19.122552529480515</v>
      </c>
      <c r="D30" s="20">
        <f t="shared" si="0"/>
        <v>4.3858828442764454E-3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13.372011482807524</v>
      </c>
      <c r="D31" s="20">
        <f t="shared" si="0"/>
        <v>3.0669585383801476E-3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13.699011446930999</v>
      </c>
      <c r="D32" s="20">
        <f t="shared" si="0"/>
        <v>3.1419581248902195E-3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12.174708073201263</v>
      </c>
      <c r="D33" s="20">
        <f t="shared" si="0"/>
        <v>2.7923491484731166E-3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12.758000941480578</v>
      </c>
      <c r="D34" s="20">
        <f t="shared" si="0"/>
        <v>2.9261311935338419E-3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13.008947974889054</v>
      </c>
      <c r="D35" s="20">
        <f t="shared" si="0"/>
        <v>2.9836875415659111E-3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11.892853231755927</v>
      </c>
      <c r="D36" s="20">
        <f t="shared" si="0"/>
        <v>2.7277038919486241E-3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2.4082438677528227E-3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8.300254348093933</v>
      </c>
      <c r="D38" s="20">
        <f t="shared" si="0"/>
        <v>1.9037177747224683E-3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6.3082635602417456</v>
      </c>
      <c r="D39" s="20">
        <f t="shared" si="0"/>
        <v>1.4468416223924546E-3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5.7198540907848097</v>
      </c>
      <c r="D40" s="20">
        <f t="shared" si="0"/>
        <v>1.3118860512927061E-3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4.7126840022299206</v>
      </c>
      <c r="D41" s="20">
        <f t="shared" si="0"/>
        <v>1.0808849856216226E-3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4.8565754867751485</v>
      </c>
      <c r="D42" s="20">
        <f t="shared" si="0"/>
        <v>1.1138874413623744E-3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4.3033829844983069</v>
      </c>
      <c r="D43" s="20">
        <f t="shared" si="0"/>
        <v>9.8700911266760838E-4</v>
      </c>
    </row>
    <row r="44" spans="2:14">
      <c r="B44" s="22" t="s">
        <v>23</v>
      </c>
      <c r="C44" s="9">
        <f>[2]LUNA!J4</f>
        <v>4.0752047299481031</v>
      </c>
      <c r="D44" s="20">
        <f t="shared" si="0"/>
        <v>9.3467493340331593E-4</v>
      </c>
    </row>
    <row r="45" spans="2:14">
      <c r="B45" s="22" t="s">
        <v>36</v>
      </c>
      <c r="C45" s="9">
        <f>[2]AMP!$J$4</f>
        <v>3.6319771683601734</v>
      </c>
      <c r="D45" s="20">
        <f t="shared" si="0"/>
        <v>8.3301778509729991E-4</v>
      </c>
    </row>
    <row r="46" spans="2:14">
      <c r="B46" s="7" t="s">
        <v>25</v>
      </c>
      <c r="C46" s="1">
        <f>[2]POLIS!J4</f>
        <v>3.1035091462459738</v>
      </c>
      <c r="D46" s="20">
        <f t="shared" si="0"/>
        <v>7.1181017809158716E-4</v>
      </c>
    </row>
    <row r="47" spans="2:14">
      <c r="B47" s="22" t="s">
        <v>40</v>
      </c>
      <c r="C47" s="9">
        <f>[2]SHPING!$J$4</f>
        <v>2.8827616318840112</v>
      </c>
      <c r="D47" s="20">
        <f t="shared" si="0"/>
        <v>6.6118028782645628E-4</v>
      </c>
    </row>
    <row r="48" spans="2:14">
      <c r="B48" s="22" t="s">
        <v>50</v>
      </c>
      <c r="C48" s="9">
        <f>[2]KAVA!$J$4</f>
        <v>2.4038329735416548</v>
      </c>
      <c r="D48" s="20">
        <f t="shared" si="0"/>
        <v>5.5133485882225941E-4</v>
      </c>
    </row>
    <row r="49" spans="2:4">
      <c r="B49" s="22" t="s">
        <v>62</v>
      </c>
      <c r="C49" s="10">
        <f>[2]SEI!$J$4</f>
        <v>2.0635448279581783</v>
      </c>
      <c r="D49" s="20">
        <f t="shared" si="0"/>
        <v>4.7328754073936536E-4</v>
      </c>
    </row>
    <row r="50" spans="2:4">
      <c r="B50" s="22" t="s">
        <v>65</v>
      </c>
      <c r="C50" s="10">
        <f>[2]DYDX!$J$4</f>
        <v>4.1983709731153596</v>
      </c>
      <c r="D50" s="20">
        <f t="shared" si="0"/>
        <v>9.6292391910062056E-4</v>
      </c>
    </row>
    <row r="51" spans="2:4">
      <c r="B51" s="22" t="s">
        <v>66</v>
      </c>
      <c r="C51" s="10">
        <f>[2]TIA!$J$4</f>
        <v>5.9006010261688138</v>
      </c>
      <c r="D51" s="20">
        <f t="shared" si="0"/>
        <v>1.353341546412101E-3</v>
      </c>
    </row>
    <row r="52" spans="2:4">
      <c r="B52" s="7" t="s">
        <v>28</v>
      </c>
      <c r="C52" s="1">
        <f>[2]ATLAS!O47</f>
        <v>1.9660103923812855</v>
      </c>
      <c r="D52" s="20">
        <f t="shared" si="0"/>
        <v>4.5091737822767157E-4</v>
      </c>
    </row>
    <row r="53" spans="2:4">
      <c r="B53" s="22" t="s">
        <v>63</v>
      </c>
      <c r="C53" s="10">
        <f>[2]MEME!$J$4</f>
        <v>2.0260479712393309</v>
      </c>
      <c r="D53" s="20">
        <f t="shared" si="0"/>
        <v>4.6468739071525391E-4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3.8917074114687959E-4</v>
      </c>
    </row>
    <row r="55" spans="2:4">
      <c r="B55" s="22" t="s">
        <v>43</v>
      </c>
      <c r="C55" s="9">
        <f>[2]TRX!$J$4</f>
        <v>0.98295885779660774</v>
      </c>
      <c r="D55" s="20">
        <f t="shared" si="0"/>
        <v>2.2544806109923806E-4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2023-12-23T09:29:58Z</dcterms:modified>
</cp:coreProperties>
</file>