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50" l="1"/>
  <c r="C30" l="1"/>
  <c r="C32"/>
  <c r="C42" l="1"/>
  <c r="C41" l="1"/>
  <c r="C28" l="1"/>
  <c r="C49" l="1"/>
  <c r="C39" l="1"/>
  <c r="C44" l="1"/>
  <c r="C31" l="1"/>
  <c r="C38"/>
  <c r="C35"/>
  <c r="C36" l="1"/>
  <c r="C17" l="1"/>
  <c r="C22" l="1"/>
  <c r="C16"/>
  <c r="C21"/>
  <c r="C29"/>
  <c r="C24" l="1"/>
  <c r="C13"/>
  <c r="C12"/>
  <c r="C15"/>
  <c r="C26" l="1"/>
  <c r="C7"/>
  <c r="D13" s="1"/>
  <c r="C27"/>
  <c r="M8" l="1"/>
  <c r="D15"/>
  <c r="D45"/>
  <c r="D30"/>
  <c r="D18"/>
  <c r="D50"/>
  <c r="D14"/>
  <c r="D19"/>
  <c r="D31"/>
  <c r="D21"/>
  <c r="D35"/>
  <c r="D7"/>
  <c r="E7" s="1"/>
  <c r="D28"/>
  <c r="D33"/>
  <c r="D24"/>
  <c r="D48"/>
  <c r="D47"/>
  <c r="D22"/>
  <c r="D46"/>
  <c r="D41"/>
  <c r="N8"/>
  <c r="D25"/>
  <c r="D29"/>
  <c r="D43"/>
  <c r="D27"/>
  <c r="D37"/>
  <c r="D40"/>
  <c r="D42"/>
  <c r="D26"/>
  <c r="D16"/>
  <c r="D34"/>
  <c r="D12"/>
  <c r="D32"/>
  <c r="Q3"/>
  <c r="D44"/>
  <c r="D49"/>
  <c r="D23"/>
  <c r="D39"/>
  <c r="D20"/>
  <c r="D36"/>
  <c r="D38"/>
  <c r="D17"/>
  <c r="M9"/>
  <c r="N9"/>
  <c r="N10" l="1"/>
  <c r="M10"/>
  <c r="N11" l="1"/>
  <c r="M11"/>
  <c r="N12" l="1"/>
  <c r="M12"/>
  <c r="N13" l="1"/>
  <c r="M13"/>
  <c r="M14" l="1"/>
  <c r="N14"/>
  <c r="M15" l="1"/>
  <c r="N15"/>
  <c r="M16" l="1"/>
  <c r="N16"/>
  <c r="M17" l="1"/>
  <c r="N17"/>
  <c r="N18" l="1"/>
  <c r="M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<sst xmlns="http://schemas.openxmlformats.org/spreadsheetml/2006/main" count="102" uniqueCount="62">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</sst>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1287.1916737916767</c:v>
                </c:pt>
                <c:pt idx="1">
                  <c:v>1236.2807904853078</c:v>
                </c:pt>
                <c:pt idx="2">
                  <c:v>343.19</c:v>
                </c:pt>
                <c:pt idx="3">
                  <c:v>274.72391892056874</c:v>
                </c:pt>
                <c:pt idx="4">
                  <c:v>1023.7935734061023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1236.2807904853078</v>
          </cell>
        </row>
      </sheetData>
      <sheetData sheetId="1">
        <row r="4">
          <cell r="J4">
            <v>1287.1916737916767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3.4302126666748607</v>
          </cell>
        </row>
      </sheetData>
      <sheetData sheetId="4">
        <row r="47">
          <cell r="M47">
            <v>112.14999999999998</v>
          </cell>
          <cell r="O47">
            <v>1.7197671875049316</v>
          </cell>
        </row>
      </sheetData>
      <sheetData sheetId="5">
        <row r="4">
          <cell r="C4">
            <v>-128.33333333333334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45.220553581922665</v>
          </cell>
        </row>
      </sheetData>
      <sheetData sheetId="8">
        <row r="4">
          <cell r="J4">
            <v>13.542183029185662</v>
          </cell>
        </row>
      </sheetData>
      <sheetData sheetId="9">
        <row r="4">
          <cell r="J4">
            <v>23.362724195165569</v>
          </cell>
        </row>
      </sheetData>
      <sheetData sheetId="10">
        <row r="4">
          <cell r="J4">
            <v>14.016821517253884</v>
          </cell>
        </row>
      </sheetData>
      <sheetData sheetId="11">
        <row r="4">
          <cell r="J4">
            <v>51.919508946634309</v>
          </cell>
        </row>
      </sheetData>
      <sheetData sheetId="12">
        <row r="4">
          <cell r="J4">
            <v>3.674660024399993</v>
          </cell>
        </row>
      </sheetData>
      <sheetData sheetId="13">
        <row r="4">
          <cell r="J4">
            <v>176.86821473744413</v>
          </cell>
        </row>
      </sheetData>
      <sheetData sheetId="14">
        <row r="4">
          <cell r="J4">
            <v>5.95332950227096</v>
          </cell>
        </row>
      </sheetData>
      <sheetData sheetId="15">
        <row r="4">
          <cell r="J4">
            <v>42.198702835890792</v>
          </cell>
        </row>
      </sheetData>
      <sheetData sheetId="16">
        <row r="4">
          <cell r="J4">
            <v>5.9570197008781367</v>
          </cell>
        </row>
      </sheetData>
      <sheetData sheetId="17">
        <row r="4">
          <cell r="J4">
            <v>12.264061731593875</v>
          </cell>
        </row>
      </sheetData>
      <sheetData sheetId="18">
        <row r="4">
          <cell r="J4">
            <v>13.156881408213309</v>
          </cell>
        </row>
      </sheetData>
      <sheetData sheetId="19">
        <row r="4">
          <cell r="J4">
            <v>8.3761181220356598</v>
          </cell>
        </row>
      </sheetData>
      <sheetData sheetId="20">
        <row r="4">
          <cell r="J4">
            <v>11.905356402380246</v>
          </cell>
        </row>
      </sheetData>
      <sheetData sheetId="21">
        <row r="4">
          <cell r="J4">
            <v>3.8112043659035466</v>
          </cell>
        </row>
      </sheetData>
      <sheetData sheetId="22">
        <row r="4">
          <cell r="J4">
            <v>22.695557871368237</v>
          </cell>
        </row>
      </sheetData>
      <sheetData sheetId="23">
        <row r="4">
          <cell r="J4">
            <v>48.892496858512203</v>
          </cell>
        </row>
      </sheetData>
      <sheetData sheetId="24">
        <row r="4">
          <cell r="J4">
            <v>41.283842922385183</v>
          </cell>
        </row>
      </sheetData>
      <sheetData sheetId="25">
        <row r="4">
          <cell r="J4">
            <v>44.400693852113022</v>
          </cell>
        </row>
      </sheetData>
      <sheetData sheetId="26">
        <row r="4">
          <cell r="J4">
            <v>4.4041228555260252</v>
          </cell>
        </row>
      </sheetData>
      <sheetData sheetId="27">
        <row r="4">
          <cell r="J4">
            <v>274.72391892056874</v>
          </cell>
        </row>
      </sheetData>
      <sheetData sheetId="28">
        <row r="4">
          <cell r="J4">
            <v>0.98734106283332068</v>
          </cell>
        </row>
      </sheetData>
      <sheetData sheetId="29">
        <row r="4">
          <cell r="J4">
            <v>12.90883141116911</v>
          </cell>
        </row>
      </sheetData>
      <sheetData sheetId="30">
        <row r="4">
          <cell r="J4">
            <v>19.510670948622984</v>
          </cell>
        </row>
      </sheetData>
      <sheetData sheetId="31">
        <row r="4">
          <cell r="J4">
            <v>4.6432678991104783</v>
          </cell>
        </row>
      </sheetData>
      <sheetData sheetId="32">
        <row r="4">
          <cell r="J4">
            <v>2.3644598156958669</v>
          </cell>
        </row>
      </sheetData>
      <sheetData sheetId="33">
        <row r="4">
          <cell r="J4">
            <v>2.6181216765035966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55</f>
        <v>55</v>
      </c>
      <c r="J2" t="s">
        <v>6</v>
      </c>
      <c r="K2" s="9">
        <f>9.93+37.53+0.82</f>
        <v>48.28</v>
      </c>
      <c r="M2" t="s">
        <v>59</v>
      </c>
      <c r="N2" s="9">
        <f>343.19</f>
        <v>343.19</v>
      </c>
      <c r="P2" t="s">
        <v>8</v>
      </c>
      <c r="Q2" s="10">
        <f>N2+K2+H2</f>
        <v>446.47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0.1062901515805659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4200.4832372600795</v>
      </c>
      <c r="D7" s="20">
        <f>(C7*[1]Feuil1!$K$2-C4)/C4</f>
        <v>0.50595582523202554</v>
      </c>
      <c r="E7" s="31">
        <f>C7-C7/(1+D7)</f>
        <v>1411.2359254321227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1287.1916737916767</v>
      </c>
    </row>
    <row r="9" spans="2:20">
      <c r="M9" s="17" t="str">
        <f>IF(C13&gt;C7*[2]Params!F8,B13,"Others")</f>
        <v>ETH</v>
      </c>
      <c r="N9" s="18">
        <f>IF(C13&gt;C7*0.1,C13,C7)</f>
        <v>1236.2807904853078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343.19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274.72391892056874</v>
      </c>
    </row>
    <row r="12" spans="2:20">
      <c r="B12" s="7" t="s">
        <v>4</v>
      </c>
      <c r="C12" s="1">
        <f>[2]BTC!J4</f>
        <v>1287.1916737916767</v>
      </c>
      <c r="D12" s="20">
        <f>C12/$C$7</f>
        <v>0.30643895025546991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1023.7935734061023</v>
      </c>
    </row>
    <row r="13" spans="2:20">
      <c r="B13" s="7" t="s">
        <v>19</v>
      </c>
      <c r="C13" s="1">
        <f>[2]ETH!J4</f>
        <v>1236.2807904853078</v>
      </c>
      <c r="D13" s="20">
        <f t="shared" ref="D13:D50" si="0">C13/$C$7</f>
        <v>0.29431870588578224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343.19</v>
      </c>
      <c r="D14" s="20">
        <f t="shared" si="0"/>
        <v>8.1702504358488609E-2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274.72391892056874</v>
      </c>
      <c r="D15" s="20">
        <f t="shared" si="0"/>
        <v>6.5402931854042487E-2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176.86821473744413</v>
      </c>
      <c r="D16" s="20">
        <f t="shared" si="0"/>
        <v>4.210663505773516E-2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112.14999999999998</v>
      </c>
      <c r="D17" s="20">
        <f t="shared" si="0"/>
        <v>2.6699309023586047E-2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128.33333333333334</v>
      </c>
      <c r="D18" s="20">
        <f>C18/$C$7</f>
        <v>3.0552040345015994E-2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55</v>
      </c>
      <c r="D19" s="20">
        <f>C19/$C$7</f>
        <v>1.3093731576435426E-2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1.4891143820109743E-2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51.919508946634309</v>
      </c>
      <c r="D21" s="20">
        <f t="shared" si="0"/>
        <v>1.2360365704137587E-2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48.892496858512203</v>
      </c>
      <c r="D22" s="20">
        <f t="shared" si="0"/>
        <v>1.1639731453946747E-2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1.1493915645641862E-2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44.400693852113022</v>
      </c>
      <c r="D24" s="20">
        <f t="shared" si="0"/>
        <v>1.0570377583764628E-2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41.283842922385183</v>
      </c>
      <c r="D25" s="20">
        <f t="shared" si="0"/>
        <v>9.8283555939897276E-3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45.220553581922665</v>
      </c>
      <c r="D26" s="20">
        <f t="shared" si="0"/>
        <v>1.0765559824354743E-2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42.198702835890792</v>
      </c>
      <c r="D27" s="20">
        <f t="shared" si="0"/>
        <v>1.0046154323762152E-2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22.695557871368237</v>
      </c>
      <c r="D28" s="20">
        <f t="shared" si="0"/>
        <v>5.4030825953663977E-3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23.362724195165569</v>
      </c>
      <c r="D29" s="20">
        <f t="shared" si="0"/>
        <v>5.5619134455598424E-3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19.510670948622984</v>
      </c>
      <c r="D30" s="20">
        <f t="shared" si="0"/>
        <v>4.6448634232259291E-3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12.90883141116911</v>
      </c>
      <c r="D31" s="20">
        <f t="shared" si="0"/>
        <v>3.0731776993328445E-3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14.016821517253884</v>
      </c>
      <c r="D32" s="20">
        <f t="shared" si="0"/>
        <v>3.3369545182132128E-3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13.542183029185662</v>
      </c>
      <c r="D33" s="20">
        <f t="shared" si="0"/>
        <v>3.223958355329386E-3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11.905356402380246</v>
      </c>
      <c r="D34" s="20">
        <f t="shared" si="0"/>
        <v>2.8342825646284343E-3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13.156881408213309</v>
      </c>
      <c r="D35" s="20">
        <f t="shared" si="0"/>
        <v>3.1322304280388871E-3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12.264061731593875</v>
      </c>
      <c r="D36" s="20">
        <f t="shared" si="0"/>
        <v>2.9196787700058917E-3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2.142610621598524E-3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8.3761181220356598</v>
      </c>
      <c r="D38" s="20">
        <f t="shared" si="0"/>
        <v>1.9940844062263877E-3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5.9570197008781367</v>
      </c>
      <c r="D39" s="20">
        <f t="shared" si="0"/>
        <v>1.4181748537970176E-3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5.95332950227096</v>
      </c>
      <c r="D40" s="20">
        <f t="shared" si="0"/>
        <v>1.4172963361601793E-3</v>
      </c>
    </row>
    <row r="41" spans="2:14">
      <c r="B41" s="22" t="s">
        <v>37</v>
      </c>
      <c r="C41" s="9">
        <f>[2]GRT!$J$4</f>
        <v>4.6432678991104783</v>
      </c>
      <c r="D41" s="20">
        <f t="shared" si="0"/>
        <v>1.1054127910623973E-3</v>
      </c>
    </row>
    <row r="42" spans="2:14">
      <c r="B42" s="22" t="s">
        <v>56</v>
      </c>
      <c r="C42" s="9">
        <f>[2]SHIB!$J$4</f>
        <v>4.4041228555260252</v>
      </c>
      <c r="D42" s="20">
        <f t="shared" si="0"/>
        <v>1.0484800454527649E-3</v>
      </c>
    </row>
    <row r="43" spans="2:14">
      <c r="B43" s="7" t="s">
        <v>25</v>
      </c>
      <c r="C43" s="1">
        <f>[2]POLIS!J4</f>
        <v>3.4302126666748607</v>
      </c>
      <c r="D43" s="20">
        <f t="shared" si="0"/>
        <v>8.1662334377326164E-4</v>
      </c>
    </row>
    <row r="44" spans="2:14">
      <c r="B44" s="22" t="s">
        <v>23</v>
      </c>
      <c r="C44" s="9">
        <f>[2]LUNA!J4</f>
        <v>3.8112043659035466</v>
      </c>
      <c r="D44" s="20">
        <f t="shared" si="0"/>
        <v>9.0732521727417853E-4</v>
      </c>
    </row>
    <row r="45" spans="2:14">
      <c r="B45" s="22" t="s">
        <v>36</v>
      </c>
      <c r="C45" s="9">
        <f>[2]AMP!$J$4</f>
        <v>3.674660024399993</v>
      </c>
      <c r="D45" s="20">
        <f t="shared" si="0"/>
        <v>8.7481839989365744E-4</v>
      </c>
    </row>
    <row r="46" spans="2:14">
      <c r="B46" s="22" t="s">
        <v>40</v>
      </c>
      <c r="C46" s="9">
        <f>[2]SHPING!$J$4</f>
        <v>2.6181216765035966</v>
      </c>
      <c r="D46" s="20">
        <f t="shared" si="0"/>
        <v>6.2329059030154905E-4</v>
      </c>
    </row>
    <row r="47" spans="2:14">
      <c r="B47" s="22" t="s">
        <v>50</v>
      </c>
      <c r="C47" s="9">
        <f>[2]KAVA!$J$4</f>
        <v>2.3644598156958669</v>
      </c>
      <c r="D47" s="20">
        <f t="shared" si="0"/>
        <v>5.6290185727253929E-4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4.0395199889115528E-4</v>
      </c>
    </row>
    <row r="49" spans="2:4">
      <c r="B49" s="7" t="s">
        <v>28</v>
      </c>
      <c r="C49" s="1">
        <f>[2]ATLAS!O47</f>
        <v>1.7197671875049316</v>
      </c>
      <c r="D49" s="20">
        <f t="shared" si="0"/>
        <v>4.0942127140274303E-4</v>
      </c>
    </row>
    <row r="50" spans="2:4">
      <c r="B50" s="22" t="s">
        <v>43</v>
      </c>
      <c r="C50" s="9">
        <f>[2]TRX!$J$4</f>
        <v>0.98734106283332068</v>
      </c>
      <c r="D50" s="20">
        <f t="shared" si="0"/>
        <v>2.3505416092967207E-4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2023-12-14T23:52:03Z</dcterms:modified>
</cp:coreProperties>
</file>