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30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5"/>
  <c r="C31" l="1"/>
  <c r="C14"/>
  <c r="C4"/>
  <c r="C43"/>
  <c r="C17"/>
  <c r="C42" l="1"/>
  <c r="C33" l="1"/>
  <c r="C52" l="1"/>
  <c r="C26"/>
  <c r="C48"/>
  <c r="C35"/>
  <c r="C30" l="1"/>
  <c r="C53" l="1"/>
  <c r="C45"/>
  <c r="C40"/>
  <c r="C51"/>
  <c r="C37"/>
  <c r="C29"/>
  <c r="C23"/>
  <c r="C27"/>
  <c r="C49"/>
  <c r="C28"/>
  <c r="C39" l="1"/>
  <c r="C16"/>
  <c r="C21"/>
  <c r="C46" l="1"/>
  <c r="C44"/>
  <c r="C24" l="1"/>
  <c r="C54" l="1"/>
  <c r="C34" l="1"/>
  <c r="C22" l="1"/>
  <c r="C20" l="1"/>
  <c r="C12" l="1"/>
  <c r="C13" l="1"/>
  <c r="C50" l="1"/>
  <c r="C47" l="1"/>
  <c r="C32" l="1"/>
  <c r="C19" l="1"/>
  <c r="C18" l="1"/>
  <c r="C15" l="1"/>
  <c r="C38" l="1"/>
  <c r="C41" l="1"/>
  <c r="C36"/>
  <c r="C7"/>
  <c r="D52" l="1"/>
  <c r="D7"/>
  <c r="E7" s="1"/>
  <c r="D53"/>
  <c r="N8"/>
  <c r="D48"/>
  <c r="D37"/>
  <c r="M8"/>
  <c r="D17"/>
  <c r="D54"/>
  <c r="D31"/>
  <c r="D51"/>
  <c r="D20"/>
  <c r="D12"/>
  <c r="D49"/>
  <c r="D19"/>
  <c r="D27"/>
  <c r="D29"/>
  <c r="D46"/>
  <c r="D15"/>
  <c r="D21"/>
  <c r="D23"/>
  <c r="N9"/>
  <c r="D44"/>
  <c r="D18"/>
  <c r="D42"/>
  <c r="D16"/>
  <c r="D32"/>
  <c r="D36"/>
  <c r="M9"/>
  <c r="D34"/>
  <c r="D39"/>
  <c r="D33"/>
  <c r="D30"/>
  <c r="D28"/>
  <c r="D22"/>
  <c r="Q3"/>
  <c r="D25"/>
  <c r="D35"/>
  <c r="D40"/>
  <c r="D26"/>
  <c r="D47"/>
  <c r="D45"/>
  <c r="D41"/>
  <c r="D24"/>
  <c r="D50"/>
  <c r="D43"/>
  <c r="D13"/>
  <c r="D14"/>
  <c r="D38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<sst xmlns="http://schemas.openxmlformats.org/spreadsheetml/2006/main" count="115" uniqueCount="69">
  <si>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</si>
  <si>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</si>
  <si>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</si>
  <si>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</si>
  <si>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</si>
  <si>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</si>
  <si>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</si>
  <si>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</si>
  <si>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</si>
  <si>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</si>
  <si>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</si>
  <si>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</si>
  <si>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</si>
  <si>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</si>
  <si>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</si>
  <si>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</si>
  <si>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</si>
  <si>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</si>
  <si>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</si>
  <si>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</si>
  <si>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</si>
  <si>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</si>
  <si>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</si>
  <si>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</si>
  <si>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</si>
  <si>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</si>
  <si>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</si>
  <si>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</si>
  <si>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</si>
  <si>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</si>
  <si>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</si>
  <si>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</si>
  <si>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</si>
  <si>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</si>
  <si>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</si>
  <si>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</si>
  <si>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</si>
  <si>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</si>
  <si>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</si>
  <si>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</si>
  <si>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</si>
  <si>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</si>
  <si>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</si>
  <si>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</si>
  <si>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</si>
  <si>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</si>
  <si>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</si>
  <si>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</si>
  <si>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</si>
  <si>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</si>
  <si>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</si>
  <si>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</si>
  <si>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</si>
  <si>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</si>
  <si>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</si>
  <si>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</si>
  <si>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</si>
  <si>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</si>
  <si>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</si>
  <si>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</si>
  <si>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</si>
  <si>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</si>
  <si>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</si>
  <si>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</si>
  <si>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</si>
  <si>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</si>
  <si>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</si>
  <si>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</si>
  <si>
    <t>28/2/2026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</si>
</sst>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2280.4527233902772</c:v>
                </c:pt>
                <c:pt idx="1">
                  <c:v>1660.5932108872767</c:v>
                </c:pt>
                <c:pt idx="2">
                  <c:v>613.5</c:v>
                </c:pt>
                <c:pt idx="3">
                  <c:v>372.368469926893</c:v>
                </c:pt>
                <c:pt idx="4">
                  <c:v>1616.6343976140915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2280.4527233902772</v>
          </cell>
        </row>
      </sheetData>
      <sheetData sheetId="1">
        <row r="4">
          <cell r="J4">
            <v>1660.5932108872767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2.9547802188556522</v>
          </cell>
        </row>
      </sheetData>
      <sheetData sheetId="4">
        <row r="47">
          <cell r="M47">
            <v>141.75</v>
          </cell>
          <cell r="O47">
            <v>0.76234740834502901</v>
          </cell>
        </row>
      </sheetData>
      <sheetData sheetId="5">
        <row r="4">
          <cell r="C4">
            <v>-45.666666666666664</v>
          </cell>
        </row>
      </sheetData>
      <sheetData sheetId="6">
        <row r="4">
          <cell r="J4">
            <v>3.9083303002366865</v>
          </cell>
        </row>
      </sheetData>
      <sheetData sheetId="7">
        <row r="4">
          <cell r="J4">
            <v>63.365447744027968</v>
          </cell>
        </row>
      </sheetData>
      <sheetData sheetId="8">
        <row r="4">
          <cell r="J4">
            <v>12.269903461763569</v>
          </cell>
        </row>
      </sheetData>
      <sheetData sheetId="9">
        <row r="4">
          <cell r="J4">
            <v>2.9261867245999098</v>
          </cell>
        </row>
      </sheetData>
      <sheetData sheetId="10">
        <row r="4">
          <cell r="J4">
            <v>38.145092139230904</v>
          </cell>
        </row>
      </sheetData>
      <sheetData sheetId="11">
        <row r="4">
          <cell r="J4">
            <v>14.647850547666341</v>
          </cell>
        </row>
      </sheetData>
      <sheetData sheetId="12">
        <row r="4">
          <cell r="J4">
            <v>69.526168155025672</v>
          </cell>
        </row>
      </sheetData>
      <sheetData sheetId="13">
        <row r="4">
          <cell r="J4">
            <v>314.10809259036756</v>
          </cell>
        </row>
      </sheetData>
      <sheetData sheetId="14">
        <row r="4">
          <cell r="J4">
            <v>5.1768459489861351</v>
          </cell>
        </row>
      </sheetData>
      <sheetData sheetId="15">
        <row r="4">
          <cell r="J4">
            <v>62.508426871666188</v>
          </cell>
        </row>
      </sheetData>
      <sheetData sheetId="16">
        <row r="4">
          <cell r="J4">
            <v>6.8066211483228534</v>
          </cell>
        </row>
      </sheetData>
      <sheetData sheetId="17">
        <row r="4">
          <cell r="J4">
            <v>8.4987229364485195</v>
          </cell>
        </row>
      </sheetData>
      <sheetData sheetId="18">
        <row r="4">
          <cell r="J4">
            <v>14.917314627591965</v>
          </cell>
        </row>
      </sheetData>
      <sheetData sheetId="19">
        <row r="4">
          <cell r="J4">
            <v>2.6885667413274525</v>
          </cell>
        </row>
      </sheetData>
      <sheetData sheetId="20">
        <row r="4">
          <cell r="J4">
            <v>20.414397885967421</v>
          </cell>
        </row>
      </sheetData>
      <sheetData sheetId="21">
        <row r="4">
          <cell r="J4">
            <v>14.513382957636116</v>
          </cell>
        </row>
      </sheetData>
      <sheetData sheetId="22">
        <row r="4">
          <cell r="J4">
            <v>11.883667502336893</v>
          </cell>
        </row>
      </sheetData>
      <sheetData sheetId="23">
        <row r="4">
          <cell r="J4">
            <v>5.7356523919438098</v>
          </cell>
        </row>
      </sheetData>
      <sheetData sheetId="24">
        <row r="4">
          <cell r="J4">
            <v>65.195220956106326</v>
          </cell>
        </row>
      </sheetData>
      <sheetData sheetId="25">
        <row r="4">
          <cell r="J4">
            <v>69.351876579800447</v>
          </cell>
        </row>
      </sheetData>
      <sheetData sheetId="26">
        <row r="4">
          <cell r="J4">
            <v>2.6072259966566582</v>
          </cell>
        </row>
      </sheetData>
      <sheetData sheetId="27">
        <row r="4">
          <cell r="J4">
            <v>47.74383394993626</v>
          </cell>
        </row>
      </sheetData>
      <sheetData sheetId="28">
        <row r="4">
          <cell r="J4">
            <v>71.852797343233235</v>
          </cell>
        </row>
      </sheetData>
      <sheetData sheetId="29">
        <row r="4">
          <cell r="J4">
            <v>3.2461370207625597</v>
          </cell>
        </row>
      </sheetData>
      <sheetData sheetId="30">
        <row r="4">
          <cell r="J4">
            <v>30.143703116439585</v>
          </cell>
        </row>
      </sheetData>
      <sheetData sheetId="31">
        <row r="4">
          <cell r="J4">
            <v>3.4117820372708754</v>
          </cell>
        </row>
      </sheetData>
      <sheetData sheetId="32">
        <row r="4">
          <cell r="J4">
            <v>372.368469926893</v>
          </cell>
        </row>
      </sheetData>
      <sheetData sheetId="33">
        <row r="4">
          <cell r="J4">
            <v>1.322160976475399</v>
          </cell>
        </row>
      </sheetData>
      <sheetData sheetId="34">
        <row r="4">
          <cell r="J4">
            <v>22.761338678506036</v>
          </cell>
        </row>
      </sheetData>
      <sheetData sheetId="35">
        <row r="4">
          <cell r="J4">
            <v>19.538546192313422</v>
          </cell>
        </row>
      </sheetData>
      <sheetData sheetId="36">
        <row r="4">
          <cell r="J4">
            <v>21.277698761038849</v>
          </cell>
        </row>
      </sheetData>
      <sheetData sheetId="37">
        <row r="4">
          <cell r="J4">
            <v>25.307611036539189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19.43+249.13</f>
        <v>268.56</v>
      </c>
      <c r="M2" t="s">
        <v>58</v>
      </c>
      <c r="N2" s="9">
        <f>533.5+80</f>
        <v>613.5</v>
      </c>
      <c r="P2" t="s">
        <v>8</v>
      </c>
      <c r="Q2" s="10">
        <f>N2+K2+H2</f>
        <v>932.06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0.14243952757576567</v>
      </c>
    </row>
    <row r="4" spans="2:20">
      <c r="B4" t="s">
        <v>29</v>
      </c>
      <c r="C4" s="19">
        <f>Investissement!C30</f>
        <v>2792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6543.5488018185379</v>
      </c>
      <c r="D7" s="20">
        <f>(C7*[1]Feuil1!$K$2-C4)/C4</f>
        <v>1.1561837026049626</v>
      </c>
      <c r="E7" s="31">
        <f>C7-C7/(1+D7)</f>
        <v>3508.7661931228863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2280.4527233902772</v>
      </c>
    </row>
    <row r="9" spans="2:20">
      <c r="M9" s="17" t="str">
        <f>IF(C13&gt;C7*Params!F8,B13,"Others")</f>
        <v>BTC</v>
      </c>
      <c r="N9" s="18">
        <f>IF(C13&gt;C7*0.1,C13,C7)</f>
        <v>1660.5932108872767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IF(OR(M9="",M9="Others"),"",IF(C14&gt;$C$7*Params!F8,C14,SUM(C14:C52)))</f>
        <v>613.5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372.368469926893</v>
      </c>
    </row>
    <row r="12" spans="2:20">
      <c r="B12" s="7" t="s">
        <v>19</v>
      </c>
      <c r="C12" s="1">
        <f>[2]ETH!J4</f>
        <v>2280.4527233902772</v>
      </c>
      <c r="D12" s="20">
        <f>C12/$C$7</f>
        <v>0.34850396817649004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1616.6343976140915</v>
      </c>
    </row>
    <row r="13" spans="2:20">
      <c r="B13" s="7" t="s">
        <v>4</v>
      </c>
      <c r="C13" s="1">
        <f>[2]BTC!J4</f>
        <v>1660.5932108872767</v>
      </c>
      <c r="D13" s="20">
        <f t="shared" ref="D13:D51" si="0">C13/$C$7</f>
        <v>0.25377562866586645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58</v>
      </c>
      <c r="C14" s="1">
        <f>$N$2</f>
        <v>613.5</v>
      </c>
      <c r="D14" s="20">
        <f t="shared" si="0"/>
        <v>9.3756464356084632E-2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372.368469926893</v>
      </c>
      <c r="D15" s="20">
        <f t="shared" si="0"/>
        <v>5.6906195889210288E-2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26</v>
      </c>
      <c r="C16" s="1">
        <f>[2]BNB!J4</f>
        <v>314.10809259036756</v>
      </c>
      <c r="D16" s="20">
        <f t="shared" si="0"/>
        <v>4.8002712611094581E-2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6</v>
      </c>
      <c r="C17" s="1">
        <f>$K$2</f>
        <v>268.56</v>
      </c>
      <c r="D17" s="20">
        <f t="shared" si="0"/>
        <v>4.1041949580228339E-2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2.1662557167848404E-2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22" t="s">
        <v>37</v>
      </c>
      <c r="C19" s="9">
        <f>[2]NEAR!$J$4</f>
        <v>71.852797343233235</v>
      </c>
      <c r="D19" s="20">
        <f>C19/$C$7</f>
        <v>1.0980707796244204E-2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69.526168155025672</v>
      </c>
      <c r="D20" s="20">
        <f t="shared" si="0"/>
        <v>1.0625147035764972E-2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69.351876579800447</v>
      </c>
      <c r="D21" s="20">
        <f t="shared" si="0"/>
        <v>1.0598511401111069E-2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48</v>
      </c>
      <c r="C22" s="1">
        <f>[2]LUNC!J4</f>
        <v>65.195220956106326</v>
      </c>
      <c r="D22" s="20">
        <f t="shared" si="0"/>
        <v>9.9632818414967309E-3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44</v>
      </c>
      <c r="C23" s="9">
        <f>[2]ADA!$J$4</f>
        <v>63.365447744027968</v>
      </c>
      <c r="D23" s="20">
        <f t="shared" si="0"/>
        <v>9.6836517405383873E-3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62.508426871666188</v>
      </c>
      <c r="D24" s="20">
        <f t="shared" si="0"/>
        <v>9.5526798629964032E-3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5</v>
      </c>
      <c r="C25" s="1">
        <f>H$2</f>
        <v>50</v>
      </c>
      <c r="D25" s="20">
        <f t="shared" si="0"/>
        <v>7.6411136394526997E-3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56</v>
      </c>
      <c r="C26" s="9">
        <f>[2]MINA!$J$4</f>
        <v>47.74383394993626</v>
      </c>
      <c r="D26" s="20">
        <f t="shared" si="0"/>
        <v>7.2963212158924564E-3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7" t="s">
        <v>22</v>
      </c>
      <c r="C27" s="1">
        <f>-[2]BIGTIME!$C$4</f>
        <v>45.666666666666664</v>
      </c>
      <c r="D27" s="20">
        <f t="shared" si="0"/>
        <v>6.9788837907001321E-3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7" t="s">
        <v>21</v>
      </c>
      <c r="C28" s="1">
        <f>[2]Cake!$Y$2</f>
        <v>43.31</v>
      </c>
      <c r="D28" s="20">
        <f t="shared" si="0"/>
        <v>6.6187326344939292E-3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47</v>
      </c>
      <c r="C29" s="9">
        <f>[2]APE!$J$4</f>
        <v>38.145092139230904</v>
      </c>
      <c r="D29" s="20">
        <f t="shared" si="0"/>
        <v>5.8294196764651441E-3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55</v>
      </c>
      <c r="C30" s="9">
        <f>[2]SHIB!$J$4</f>
        <v>30.143703116439585</v>
      </c>
      <c r="D30" s="20">
        <f t="shared" si="0"/>
        <v>4.6066292205327874E-3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25.307611036539189</v>
      </c>
      <c r="D31" s="20">
        <f t="shared" si="0"/>
        <v>3.8675666374652653E-3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22.761338678506036</v>
      </c>
      <c r="D32" s="20">
        <f t="shared" si="0"/>
        <v>3.4784395085706949E-3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65</v>
      </c>
      <c r="C33" s="10">
        <f>[2]TIA!$J$4</f>
        <v>21.277698761038849</v>
      </c>
      <c r="D33" s="20">
        <f t="shared" si="0"/>
        <v>3.2517062843827951E-3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51</v>
      </c>
      <c r="C34" s="9">
        <f>[2]LDO!$J$4</f>
        <v>20.414397885967421</v>
      </c>
      <c r="D34" s="20">
        <f t="shared" si="0"/>
        <v>3.1197746825536005E-3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40</v>
      </c>
      <c r="C35" s="1">
        <f>[2]XRP!$J$4</f>
        <v>19.538546192313422</v>
      </c>
      <c r="D35" s="20">
        <f t="shared" si="0"/>
        <v>2.985925036103254E-3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45</v>
      </c>
      <c r="C36" s="9">
        <f>[2]ALGO!$J$4</f>
        <v>12.269903461763569</v>
      </c>
      <c r="D36" s="20">
        <f t="shared" si="0"/>
        <v>1.87511453392899E-3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52</v>
      </c>
      <c r="C37" s="9">
        <f>[2]ICP!$J$4</f>
        <v>14.917314627591965</v>
      </c>
      <c r="D37" s="20">
        <f t="shared" si="0"/>
        <v>2.2796979252980047E-3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43</v>
      </c>
      <c r="C38" s="9">
        <f>[2]LTC!$J$4</f>
        <v>11.883667502336893</v>
      </c>
      <c r="D38" s="20">
        <f t="shared" si="0"/>
        <v>1.8160890767765447E-3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30</v>
      </c>
      <c r="C39" s="9">
        <f>[2]ATOM!$J$4</f>
        <v>14.647850547666341</v>
      </c>
      <c r="D39" s="20">
        <f t="shared" si="0"/>
        <v>2.2385178121687595E-3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53</v>
      </c>
      <c r="C40" s="9">
        <f>[2]LINK!$J$4</f>
        <v>14.513382957636116</v>
      </c>
      <c r="D40" s="20">
        <f t="shared" si="0"/>
        <v>2.2179681694438737E-3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50</v>
      </c>
      <c r="C41" s="9">
        <f>[2]DOGE!$J$4</f>
        <v>5.1768459489861351</v>
      </c>
      <c r="D41" s="20">
        <f t="shared" si="0"/>
        <v>7.9113736380286828E-4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36</v>
      </c>
      <c r="C42" s="9">
        <f>[2]GRT!$J$4</f>
        <v>8.4987229364485195</v>
      </c>
      <c r="D42" s="20">
        <f t="shared" si="0"/>
        <v>1.2987941549525257E-3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7" t="s">
        <v>1</v>
      </c>
      <c r="C43" s="1">
        <f>$T$2</f>
        <v>7.83</v>
      </c>
      <c r="D43" s="20">
        <f t="shared" si="0"/>
        <v>1.1965983959382927E-3</v>
      </c>
    </row>
    <row r="44" spans="2:14">
      <c r="B44" s="22" t="s">
        <v>32</v>
      </c>
      <c r="C44" s="1">
        <f>[2]EGLD!$J$4</f>
        <v>6.8066211483228534</v>
      </c>
      <c r="D44" s="20">
        <f t="shared" si="0"/>
        <v>1.0402033139007391E-3</v>
      </c>
    </row>
    <row r="45" spans="2:14">
      <c r="B45" s="22" t="s">
        <v>23</v>
      </c>
      <c r="C45" s="9">
        <f>[2]LUNA!J4</f>
        <v>5.7356523919438098</v>
      </c>
      <c r="D45" s="20">
        <f t="shared" si="0"/>
        <v>8.7653543446482697E-4</v>
      </c>
    </row>
    <row r="46" spans="2:14">
      <c r="B46" s="22" t="s">
        <v>63</v>
      </c>
      <c r="C46" s="10">
        <f>[2]ACE!$J$4</f>
        <v>3.9083303002366865</v>
      </c>
      <c r="D46" s="20">
        <f t="shared" si="0"/>
        <v>5.9727991929249622E-4</v>
      </c>
    </row>
    <row r="47" spans="2:14">
      <c r="B47" s="22" t="s">
        <v>39</v>
      </c>
      <c r="C47" s="9">
        <f>[2]SHPING!$J$4</f>
        <v>3.4117820372708754</v>
      </c>
      <c r="D47" s="20">
        <f t="shared" si="0"/>
        <v>5.2139628519660411E-4</v>
      </c>
    </row>
    <row r="48" spans="2:14">
      <c r="B48" s="22" t="s">
        <v>61</v>
      </c>
      <c r="C48" s="10">
        <f>[2]SEI!$J$4</f>
        <v>3.2461370207625597</v>
      </c>
      <c r="D48" s="20">
        <f t="shared" si="0"/>
        <v>4.960820372976229E-4</v>
      </c>
    </row>
    <row r="49" spans="2:4">
      <c r="B49" s="7" t="s">
        <v>25</v>
      </c>
      <c r="C49" s="1">
        <f>[2]POLIS!J4</f>
        <v>2.9547802188556522</v>
      </c>
      <c r="D49" s="20">
        <f t="shared" si="0"/>
        <v>4.5155622863765914E-4</v>
      </c>
    </row>
    <row r="50" spans="2:4">
      <c r="B50" s="22" t="s">
        <v>35</v>
      </c>
      <c r="C50" s="9">
        <f>[2]AMP!$J$4</f>
        <v>2.9261867245999098</v>
      </c>
      <c r="D50" s="20">
        <f t="shared" si="0"/>
        <v>4.4718650585851585E-4</v>
      </c>
    </row>
    <row r="51" spans="2:4">
      <c r="B51" s="22" t="s">
        <v>49</v>
      </c>
      <c r="C51" s="9">
        <f>[2]KAVA!$J$4</f>
        <v>2.6885667413274525</v>
      </c>
      <c r="D51" s="20">
        <f t="shared" si="0"/>
        <v>4.1087287995472194E-4</v>
      </c>
    </row>
    <row r="52" spans="2:4">
      <c r="B52" s="22" t="s">
        <v>62</v>
      </c>
      <c r="C52" s="10">
        <f>[2]MEME!$J$4</f>
        <v>2.6072259966566582</v>
      </c>
      <c r="D52" s="20">
        <f>C52/$C$7</f>
        <v>3.9844220248377697E-4</v>
      </c>
    </row>
    <row r="53" spans="2:4">
      <c r="B53" s="22" t="s">
        <v>42</v>
      </c>
      <c r="C53" s="9">
        <f>[2]TRX!$J$4</f>
        <v>1.322160976475399</v>
      </c>
      <c r="D53" s="20">
        <f>C53/$C$7</f>
        <v>2.0205564541796541E-4</v>
      </c>
    </row>
    <row r="54" spans="2:4">
      <c r="B54" s="7" t="s">
        <v>27</v>
      </c>
      <c r="C54" s="1">
        <f>[2]ATLAS!O47</f>
        <v>0.76234740834502901</v>
      </c>
      <c r="D54" s="20">
        <f>C54/$C$7</f>
        <v>1.1650366359813236E-4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C30" sqref="C30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2" t="s">
        <v>68</v>
      </c>
      <c r="C28" s="11">
        <v>50</v>
      </c>
      <c r="D28" s="22" t="s">
        <v>10</v>
      </c>
      <c r="E28" s="28" t="s">
        <v>5</v>
      </c>
    </row>
    <row r="29" spans="2:5">
      <c r="B29" s="15"/>
      <c r="C29" s="16"/>
      <c r="D29" s="29"/>
      <c r="E29" s="25"/>
    </row>
    <row r="30" spans="2:5">
      <c r="B30" t="s">
        <v>8</v>
      </c>
      <c r="C30" s="19">
        <f>SUM(C4:C29)</f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2" sqref="K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2024-03-02T04:35:56Z</dcterms:modified>
</cp:coreProperties>
</file>