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19" l="1"/>
  <c r="T2"/>
  <c r="C26" i="2" l="1"/>
  <c r="C16" i="1" l="1"/>
  <c r="C4"/>
  <c r="C39"/>
  <c r="C28"/>
  <c r="Q2" l="1"/>
  <c r="C47" l="1"/>
  <c r="C45" l="1"/>
  <c r="C43" l="1"/>
  <c r="C46"/>
  <c r="C30"/>
  <c r="C18"/>
  <c r="C49" l="1"/>
  <c r="C17" l="1"/>
  <c r="C44" l="1"/>
  <c r="C42" l="1"/>
  <c r="C48"/>
  <c r="C32"/>
  <c r="C50" l="1"/>
  <c r="C41"/>
  <c r="C37"/>
  <c r="C26"/>
  <c r="C20"/>
  <c r="C40" l="1"/>
  <c r="C31" l="1"/>
  <c r="C35" l="1"/>
  <c r="C25"/>
  <c r="C15"/>
  <c r="C22"/>
  <c r="C29"/>
  <c r="C36" l="1"/>
  <c r="C24"/>
  <c r="C14"/>
  <c r="C21"/>
  <c r="C33" l="1"/>
  <c r="C23"/>
  <c r="C38" l="1"/>
  <c r="C13" l="1"/>
  <c r="C34"/>
  <c r="C27"/>
  <c r="C12" l="1"/>
  <c r="C7" s="1"/>
  <c r="D12" l="1"/>
  <c r="D39"/>
  <c r="D35"/>
  <c r="D22"/>
  <c r="D45"/>
  <c r="D34"/>
  <c r="D33"/>
  <c r="Q3"/>
  <c r="D16"/>
  <c r="D25"/>
  <c r="D18"/>
  <c r="D49"/>
  <c r="D36"/>
  <c r="D30"/>
  <c r="D21"/>
  <c r="D26"/>
  <c r="D50"/>
  <c r="D20"/>
  <c r="D19"/>
  <c r="D37"/>
  <c r="D38"/>
  <c r="D15"/>
  <c r="D13"/>
  <c r="D48"/>
  <c r="D29"/>
  <c r="D31"/>
  <c r="D47"/>
  <c r="D24"/>
  <c r="D14"/>
  <c r="N9"/>
  <c r="D17"/>
  <c r="M9"/>
  <c r="D43"/>
  <c r="D7"/>
  <c r="E7" s="1"/>
  <c r="D46"/>
  <c r="D40"/>
  <c r="D41"/>
  <c r="D42"/>
  <c r="D28"/>
  <c r="D23"/>
  <c r="D32"/>
  <c r="D44"/>
  <c r="N8"/>
  <c r="M8"/>
  <c r="D27"/>
  <c r="N10" l="1"/>
  <c r="M10"/>
  <c r="M11" l="1"/>
  <c r="N11"/>
  <c r="N12" l="1"/>
  <c r="M12"/>
  <c r="N13" l="1"/>
  <c r="M13"/>
  <c r="N14" l="1"/>
  <c r="M14"/>
  <c r="N15" l="1"/>
  <c r="M15"/>
  <c r="N16" l="1"/>
  <c r="M16"/>
  <c r="N17" l="1"/>
  <c r="M17"/>
  <c r="N18" l="1"/>
  <c r="M18"/>
  <c r="M19" l="1"/>
  <c r="N19"/>
  <c r="M20" l="1"/>
  <c r="N20"/>
  <c r="M21" l="1"/>
  <c r="M22" s="1"/>
  <c r="N21"/>
  <c r="N23" l="1"/>
  <c r="M23"/>
  <c r="N24" l="1"/>
  <c r="M24"/>
  <c r="N25" l="1"/>
  <c r="M25"/>
  <c r="N26" l="1"/>
  <c r="M26"/>
  <c r="M27" l="1"/>
  <c r="N27"/>
  <c r="N28" l="1"/>
  <c r="M28"/>
  <c r="M29" l="1"/>
  <c r="N29"/>
  <c r="M30" l="1"/>
  <c r="N30"/>
  <c r="M31" l="1"/>
  <c r="N31"/>
  <c r="M32" l="1"/>
  <c r="N32"/>
  <c r="M33" l="1"/>
  <c r="N33"/>
  <c r="M34" l="1"/>
  <c r="N34"/>
  <c r="M35" l="1"/>
  <c r="N35"/>
  <c r="N36" l="1"/>
  <c r="M36"/>
  <c r="M37" l="1"/>
  <c r="N37"/>
  <c r="M38" l="1"/>
  <c r="N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<sst xmlns="http://schemas.openxmlformats.org/spreadsheetml/2006/main" count="100" uniqueCount="62">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</sst>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1026.1977089666425</c:v>
                </c:pt>
                <c:pt idx="1">
                  <c:v>966.82128872640055</c:v>
                </c:pt>
                <c:pt idx="2">
                  <c:v>186.09278995035839</c:v>
                </c:pt>
                <c:pt idx="3">
                  <c:v>780.9388710532927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966.82128872640055</v>
          </cell>
        </row>
      </sheetData>
      <sheetData sheetId="1">
        <row r="4">
          <cell r="J4">
            <v>1026.1977089666425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1.3246568875403988</v>
          </cell>
        </row>
      </sheetData>
      <sheetData sheetId="4">
        <row r="46">
          <cell r="M46">
            <v>82.26</v>
          </cell>
          <cell r="O46">
            <v>2.7023532601276106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33.17028828205909</v>
          </cell>
        </row>
      </sheetData>
      <sheetData sheetId="8">
        <row r="4">
          <cell r="J4">
            <v>6.9076306593790422</v>
          </cell>
        </row>
      </sheetData>
      <sheetData sheetId="9">
        <row r="4">
          <cell r="J4">
            <v>15.970185669810821</v>
          </cell>
        </row>
      </sheetData>
      <sheetData sheetId="10">
        <row r="4">
          <cell r="J4">
            <v>9.2139482204454808</v>
          </cell>
        </row>
      </sheetData>
      <sheetData sheetId="11">
        <row r="4">
          <cell r="J4">
            <v>36.178554153311666</v>
          </cell>
        </row>
      </sheetData>
      <sheetData sheetId="12">
        <row r="4">
          <cell r="J4">
            <v>1.570084878515345</v>
          </cell>
        </row>
      </sheetData>
      <sheetData sheetId="13">
        <row r="4">
          <cell r="J4">
            <v>151.42584503495488</v>
          </cell>
        </row>
      </sheetData>
      <sheetData sheetId="14">
        <row r="4">
          <cell r="J4">
            <v>4.2821711895828889</v>
          </cell>
        </row>
      </sheetData>
      <sheetData sheetId="15">
        <row r="4">
          <cell r="J4">
            <v>29.085996906381936</v>
          </cell>
        </row>
      </sheetData>
      <sheetData sheetId="16">
        <row r="4">
          <cell r="J4">
            <v>3.7903675070228373</v>
          </cell>
        </row>
      </sheetData>
      <sheetData sheetId="17">
        <row r="4">
          <cell r="J4">
            <v>8.8206200134545849</v>
          </cell>
        </row>
      </sheetData>
      <sheetData sheetId="18">
        <row r="4">
          <cell r="J4">
            <v>9.7111496432460349</v>
          </cell>
        </row>
      </sheetData>
      <sheetData sheetId="19">
        <row r="4">
          <cell r="J4">
            <v>9.0201327395749775</v>
          </cell>
        </row>
      </sheetData>
      <sheetData sheetId="20">
        <row r="4">
          <cell r="J4">
            <v>11.398754881311769</v>
          </cell>
        </row>
      </sheetData>
      <sheetData sheetId="21">
        <row r="4">
          <cell r="J4">
            <v>1.2271990687044907</v>
          </cell>
        </row>
      </sheetData>
      <sheetData sheetId="22">
        <row r="4">
          <cell r="J4">
            <v>22.342879934601346</v>
          </cell>
        </row>
      </sheetData>
      <sheetData sheetId="23">
        <row r="4">
          <cell r="J4">
            <v>34.375519204082828</v>
          </cell>
        </row>
      </sheetData>
      <sheetData sheetId="24">
        <row r="4">
          <cell r="J4">
            <v>34.617394439782977</v>
          </cell>
        </row>
      </sheetData>
      <sheetData sheetId="25">
        <row r="4">
          <cell r="J4">
            <v>29.054749396905148</v>
          </cell>
        </row>
      </sheetData>
      <sheetData sheetId="26">
        <row r="4">
          <cell r="J4">
            <v>3.5229705123772637</v>
          </cell>
        </row>
      </sheetData>
      <sheetData sheetId="27">
        <row r="4">
          <cell r="J4">
            <v>186.09278995035839</v>
          </cell>
        </row>
      </sheetData>
      <sheetData sheetId="28">
        <row r="4">
          <cell r="J4">
            <v>0.88634795293910962</v>
          </cell>
        </row>
      </sheetData>
      <sheetData sheetId="29">
        <row r="4">
          <cell r="J4">
            <v>8.121770691330962</v>
          </cell>
        </row>
      </sheetData>
      <sheetData sheetId="30">
        <row r="4">
          <cell r="J4">
            <v>17.878549328320446</v>
          </cell>
        </row>
      </sheetData>
      <sheetData sheetId="31">
        <row r="4">
          <cell r="J4">
            <v>4.6449018543387854</v>
          </cell>
        </row>
      </sheetData>
      <sheetData sheetId="32">
        <row r="4">
          <cell r="J4">
            <v>1.9668170052464611</v>
          </cell>
        </row>
      </sheetData>
      <sheetData sheetId="33">
        <row r="4">
          <cell r="J4">
            <v>2.4105739849124932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2" sqref="N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21</f>
        <v>21</v>
      </c>
      <c r="J2" t="s">
        <v>6</v>
      </c>
      <c r="K2" s="9">
        <v>16.97</v>
      </c>
      <c r="M2" t="s">
        <v>61</v>
      </c>
      <c r="N2" s="9">
        <f>101.22</f>
        <v>101.22</v>
      </c>
      <c r="P2" t="s">
        <v>8</v>
      </c>
      <c r="Q2" s="10">
        <f>N2+K2+H2</f>
        <v>139.19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4.6623083988339115E-2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2985.4309945436635</v>
      </c>
      <c r="D7" s="20">
        <f>(C7*[1]Feuil1!$K$2-C4)/C4</f>
        <v>8.9311228963405806E-2</v>
      </c>
      <c r="E7" s="31">
        <f>C7-C7/(1+D7)</f>
        <v>244.77165388432286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1026.1977089666425</v>
      </c>
    </row>
    <row r="9" spans="2:20">
      <c r="M9" s="17" t="str">
        <f>IF(C13&gt;C7*[2]Params!F8,B13,"Others")</f>
        <v>ETH</v>
      </c>
      <c r="N9" s="18">
        <f>IF(C13&gt;C7*0.1,C13,C7)</f>
        <v>966.82128872640055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186.09278995035839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780.9388710532927</v>
      </c>
    </row>
    <row r="12" spans="2:20">
      <c r="B12" s="7" t="s">
        <v>4</v>
      </c>
      <c r="C12" s="1">
        <f>[2]BTC!J4</f>
        <v>1026.1977089666425</v>
      </c>
      <c r="D12" s="20">
        <f>C12/$C$7</f>
        <v>0.34373519630571847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966.82128872640055</v>
      </c>
      <c r="D13" s="20">
        <f t="shared" ref="D13:D50" si="0">C13/$C$7</f>
        <v>0.32384646990448479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186.09278995035839</v>
      </c>
      <c r="D14" s="20">
        <f t="shared" si="0"/>
        <v>6.2333643045333065E-2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151.42584503495488</v>
      </c>
      <c r="D15" s="20">
        <f t="shared" si="0"/>
        <v>5.0721602780874522E-2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61</v>
      </c>
      <c r="C16" s="1">
        <f>$N$2</f>
        <v>101.22</v>
      </c>
      <c r="D16" s="20">
        <f t="shared" si="0"/>
        <v>3.3904652355051981E-2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82.26</v>
      </c>
      <c r="D17" s="20">
        <f t="shared" si="0"/>
        <v>2.7553810538693699E-2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2.3162484789091532E-2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21</v>
      </c>
      <c r="D19" s="20">
        <f>C19/$C$7</f>
        <v>7.0341602396373406E-3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57</v>
      </c>
      <c r="C20" s="9">
        <f>[2]MINA!$J$4</f>
        <v>34.617394439782977</v>
      </c>
      <c r="D20" s="20">
        <f t="shared" si="0"/>
        <v>1.1595442836579246E-2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32</v>
      </c>
      <c r="C21" s="9">
        <f>[2]MATIC!$J$4</f>
        <v>34.375519204082828</v>
      </c>
      <c r="D21" s="20">
        <f t="shared" si="0"/>
        <v>1.1514424304869013E-2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47</v>
      </c>
      <c r="C22" s="9">
        <f>[2]AVAX!$J$4</f>
        <v>36.178554153311666</v>
      </c>
      <c r="D22" s="20">
        <f t="shared" si="0"/>
        <v>1.2118368912037681E-2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33.17028828205909</v>
      </c>
      <c r="D23" s="20">
        <f t="shared" si="0"/>
        <v>1.1110720141474687E-2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29.085996906381936</v>
      </c>
      <c r="D24" s="20">
        <f t="shared" si="0"/>
        <v>9.7426458556707854E-3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29.054749396905148</v>
      </c>
      <c r="D25" s="20">
        <f t="shared" si="0"/>
        <v>9.732179189539867E-3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22.342879934601346</v>
      </c>
      <c r="D26" s="20">
        <f t="shared" si="0"/>
        <v>7.4839713178554155E-3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17.878549328320446</v>
      </c>
      <c r="D27" s="20">
        <f t="shared" si="0"/>
        <v>5.988599087031741E-3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16.97</v>
      </c>
      <c r="D28" s="20">
        <f t="shared" si="0"/>
        <v>5.6842713936497936E-3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15.970185669810821</v>
      </c>
      <c r="D29" s="20">
        <f t="shared" si="0"/>
        <v>5.3493735742004434E-3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22</v>
      </c>
      <c r="C30" s="1">
        <f>-[2]BIGTIME!$C$4</f>
        <v>13</v>
      </c>
      <c r="D30" s="20">
        <f t="shared" si="0"/>
        <v>4.354480148346925E-3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54</v>
      </c>
      <c r="C31" s="9">
        <f>[2]LINK!$J$4</f>
        <v>9.0201327395749775</v>
      </c>
      <c r="D31" s="20">
        <f t="shared" si="0"/>
        <v>3.0213837653794927E-3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44</v>
      </c>
      <c r="C32" s="9">
        <f>[2]LTC!$J$4</f>
        <v>11.398754881311769</v>
      </c>
      <c r="D32" s="20">
        <f t="shared" si="0"/>
        <v>3.8181270651188237E-3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9.7111496432460349</v>
      </c>
      <c r="D33" s="20">
        <f t="shared" si="0"/>
        <v>3.2528467953185525E-3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31</v>
      </c>
      <c r="C34" s="9">
        <f>[2]ATOM!$J$4</f>
        <v>9.2139482204454808</v>
      </c>
      <c r="D34" s="20">
        <f t="shared" si="0"/>
        <v>3.0863042010635636E-3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55</v>
      </c>
      <c r="C35" s="9">
        <f>[2]UNI!$J$4</f>
        <v>8.121770691330962</v>
      </c>
      <c r="D35" s="20">
        <f t="shared" si="0"/>
        <v>2.7204684034481965E-3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8.8206200134545849</v>
      </c>
      <c r="D36" s="20">
        <f t="shared" si="0"/>
        <v>2.9545549803615058E-3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46</v>
      </c>
      <c r="C37" s="9">
        <f>[2]ALGO!$J$4</f>
        <v>6.9076306593790422</v>
      </c>
      <c r="D37" s="20">
        <f t="shared" si="0"/>
        <v>2.313780044490663E-3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37</v>
      </c>
      <c r="C38" s="9">
        <f>[2]GRT!$J$4</f>
        <v>4.6449018543387854</v>
      </c>
      <c r="D38" s="20">
        <f t="shared" si="0"/>
        <v>1.5558563781336971E-3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5.4</v>
      </c>
      <c r="D39" s="20">
        <f t="shared" si="0"/>
        <v>1.8087840616210305E-3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4.2821711895828889</v>
      </c>
      <c r="D40" s="20">
        <f t="shared" si="0"/>
        <v>1.4343561105278329E-3</v>
      </c>
    </row>
    <row r="41" spans="2:14">
      <c r="B41" s="22" t="s">
        <v>33</v>
      </c>
      <c r="C41" s="1">
        <f>[2]EGLD!$J$4</f>
        <v>3.7903675070228373</v>
      </c>
      <c r="D41" s="20">
        <f t="shared" si="0"/>
        <v>1.2696215434053976E-3</v>
      </c>
    </row>
    <row r="42" spans="2:14">
      <c r="B42" s="22" t="s">
        <v>56</v>
      </c>
      <c r="C42" s="9">
        <f>[2]SHIB!$J$4</f>
        <v>3.5229705123772637</v>
      </c>
      <c r="D42" s="20">
        <f t="shared" si="0"/>
        <v>1.1800542430275684E-3</v>
      </c>
    </row>
    <row r="43" spans="2:14">
      <c r="B43" s="22" t="s">
        <v>40</v>
      </c>
      <c r="C43" s="9">
        <f>[2]SHPING!$J$4</f>
        <v>2.4105739849124932</v>
      </c>
      <c r="D43" s="20">
        <f t="shared" si="0"/>
        <v>8.0744588949407633E-4</v>
      </c>
    </row>
    <row r="44" spans="2:14">
      <c r="B44" s="7" t="s">
        <v>28</v>
      </c>
      <c r="C44" s="1">
        <f>[2]ATLAS!O46</f>
        <v>2.7023532601276106</v>
      </c>
      <c r="D44" s="20">
        <f t="shared" si="0"/>
        <v>9.051802788497134E-4</v>
      </c>
    </row>
    <row r="45" spans="2:14">
      <c r="B45" s="22" t="s">
        <v>50</v>
      </c>
      <c r="C45" s="9">
        <f>[2]KAVA!$J$4</f>
        <v>1.9668170052464611</v>
      </c>
      <c r="D45" s="20">
        <f t="shared" si="0"/>
        <v>6.5880504652129728E-4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5.683580036186241E-4</v>
      </c>
    </row>
    <row r="47" spans="2:14">
      <c r="B47" s="22" t="s">
        <v>36</v>
      </c>
      <c r="C47" s="9">
        <f>[2]AMP!$J$4</f>
        <v>1.570084878515345</v>
      </c>
      <c r="D47" s="20">
        <f t="shared" si="0"/>
        <v>5.2591564882421252E-4</v>
      </c>
    </row>
    <row r="48" spans="2:14">
      <c r="B48" s="22" t="s">
        <v>23</v>
      </c>
      <c r="C48" s="9">
        <f>[2]LUNA!J4</f>
        <v>1.2271990687044907</v>
      </c>
      <c r="D48" s="20">
        <f t="shared" si="0"/>
        <v>4.110626140571953E-4</v>
      </c>
    </row>
    <row r="49" spans="2:4">
      <c r="B49" s="7" t="s">
        <v>25</v>
      </c>
      <c r="C49" s="1">
        <f>[2]POLIS!J4</f>
        <v>1.3246568875403988</v>
      </c>
      <c r="D49" s="20">
        <f t="shared" si="0"/>
        <v>4.4370708616659166E-4</v>
      </c>
    </row>
    <row r="50" spans="2:4">
      <c r="B50" s="22" t="s">
        <v>43</v>
      </c>
      <c r="C50" s="9">
        <f>[2]TRX!$J$4</f>
        <v>0.88634795293910962</v>
      </c>
      <c r="D50" s="20">
        <f t="shared" si="0"/>
        <v>2.9689112043086827E-4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2023-10-31T00:08:24Z</dcterms:modified>
</cp:coreProperties>
</file>