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H2" l="1"/>
  <c r="N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5" l="1"/>
  <c r="C29" l="1"/>
  <c r="C39" l="1"/>
  <c r="C52"/>
  <c r="C28"/>
  <c r="C48"/>
  <c r="C34"/>
  <c r="C35" l="1"/>
  <c r="C53" l="1"/>
  <c r="C44"/>
  <c r="C37"/>
  <c r="C50"/>
  <c r="C36"/>
  <c r="C30"/>
  <c r="C27"/>
  <c r="C19"/>
  <c r="C51"/>
  <c r="C26"/>
  <c r="C38" l="1"/>
  <c r="C17"/>
  <c r="C21"/>
  <c r="C47" l="1"/>
  <c r="C43"/>
  <c r="C42"/>
  <c r="C24" l="1"/>
  <c r="C54" l="1"/>
  <c r="C40" l="1"/>
  <c r="C33" l="1"/>
  <c r="C25" l="1"/>
  <c r="C20" l="1"/>
  <c r="C12" l="1"/>
  <c r="C13" l="1"/>
  <c r="C14" l="1"/>
  <c r="C46" l="1"/>
  <c r="C49" l="1"/>
  <c r="C32" l="1"/>
  <c r="C22" l="1"/>
  <c r="C18" l="1"/>
  <c r="C7" l="1"/>
  <c r="D20" l="1"/>
  <c r="D42"/>
  <c r="Q3"/>
  <c r="D52"/>
  <c r="D12"/>
  <c r="D16"/>
  <c r="D25"/>
  <c r="D7"/>
  <c r="E7" s="1"/>
  <c r="D49"/>
  <c r="D32"/>
  <c r="D35"/>
  <c r="D53"/>
  <c r="D19"/>
  <c r="D36"/>
  <c r="D40"/>
  <c r="N8"/>
  <c r="D27"/>
  <c r="D38"/>
  <c r="D26"/>
  <c r="D48"/>
  <c r="D29"/>
  <c r="M9"/>
  <c r="D47"/>
  <c r="D37"/>
  <c r="D46"/>
  <c r="D34"/>
  <c r="D45"/>
  <c r="M8"/>
  <c r="D15"/>
  <c r="D39"/>
  <c r="D41"/>
  <c r="D17"/>
  <c r="D21"/>
  <c r="D33"/>
  <c r="D24"/>
  <c r="D54"/>
  <c r="D23"/>
  <c r="D30"/>
  <c r="D50"/>
  <c r="D31"/>
  <c r="N9"/>
  <c r="D28"/>
  <c r="D43"/>
  <c r="D14"/>
  <c r="D44"/>
  <c r="D51"/>
  <c r="D13"/>
  <c r="D22"/>
  <c r="D18"/>
  <c r="N10" l="1"/>
  <c r="M10"/>
  <c r="M11" l="1"/>
  <c r="N11"/>
  <c r="N12" l="1"/>
  <c r="M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N36" l="1"/>
  <c r="M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<sst xmlns="http://schemas.openxmlformats.org/spreadsheetml/2006/main" count="112" uniqueCount="68">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</sst>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2154.9817956868069</c:v>
                </c:pt>
                <c:pt idx="1">
                  <c:v>1512.7587475497592</c:v>
                </c:pt>
                <c:pt idx="2">
                  <c:v>470.39260523550684</c:v>
                </c:pt>
                <c:pt idx="3">
                  <c:v>404.32</c:v>
                </c:pt>
                <c:pt idx="4">
                  <c:v>1550.8884997085572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2154.9817956868069</v>
          </cell>
        </row>
      </sheetData>
      <sheetData sheetId="1">
        <row r="4">
          <cell r="J4">
            <v>1512.7587475497592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2.740513546419316</v>
          </cell>
        </row>
      </sheetData>
      <sheetData sheetId="4">
        <row r="47">
          <cell r="M47">
            <v>141.75</v>
          </cell>
          <cell r="O47">
            <v>0.59651792275272797</v>
          </cell>
        </row>
      </sheetData>
      <sheetData sheetId="5">
        <row r="4">
          <cell r="C4">
            <v>-86.666666666666671</v>
          </cell>
        </row>
      </sheetData>
      <sheetData sheetId="6">
        <row r="4">
          <cell r="J4">
            <v>3.6146216000651896</v>
          </cell>
        </row>
      </sheetData>
      <sheetData sheetId="7">
        <row r="4">
          <cell r="J4">
            <v>51.991598191139026</v>
          </cell>
        </row>
      </sheetData>
      <sheetData sheetId="8">
        <row r="4">
          <cell r="J4">
            <v>13.509835855393078</v>
          </cell>
        </row>
      </sheetData>
      <sheetData sheetId="9">
        <row r="4">
          <cell r="J4">
            <v>2.8920933085281679</v>
          </cell>
        </row>
      </sheetData>
      <sheetData sheetId="10">
        <row r="4">
          <cell r="J4">
            <v>34.125938111564302</v>
          </cell>
        </row>
      </sheetData>
      <sheetData sheetId="11">
        <row r="4">
          <cell r="J4">
            <v>13.540797707812713</v>
          </cell>
        </row>
      </sheetData>
      <sheetData sheetId="12">
        <row r="4">
          <cell r="J4">
            <v>62.232904193696633</v>
          </cell>
        </row>
      </sheetData>
      <sheetData sheetId="13">
        <row r="4">
          <cell r="J4">
            <v>300.45941207933879</v>
          </cell>
        </row>
      </sheetData>
      <sheetData sheetId="14">
        <row r="4">
          <cell r="J4">
            <v>5.967946195982516</v>
          </cell>
        </row>
      </sheetData>
      <sheetData sheetId="15">
        <row r="4">
          <cell r="J4">
            <v>55.871749111404618</v>
          </cell>
        </row>
      </sheetData>
      <sheetData sheetId="16">
        <row r="4">
          <cell r="J4">
            <v>6.2532313452795165</v>
          </cell>
        </row>
      </sheetData>
      <sheetData sheetId="17">
        <row r="4">
          <cell r="J4">
            <v>7.5415370456095934</v>
          </cell>
        </row>
      </sheetData>
      <sheetData sheetId="18">
        <row r="4">
          <cell r="J4">
            <v>14.393454893210496</v>
          </cell>
        </row>
      </sheetData>
      <sheetData sheetId="19">
        <row r="4">
          <cell r="J4">
            <v>2.4107491694033536</v>
          </cell>
        </row>
      </sheetData>
      <sheetData sheetId="20">
        <row r="4">
          <cell r="J4">
            <v>21.196483928279196</v>
          </cell>
        </row>
      </sheetData>
      <sheetData sheetId="21">
        <row r="4">
          <cell r="J4">
            <v>13.378441052150045</v>
          </cell>
        </row>
      </sheetData>
      <sheetData sheetId="22">
        <row r="4">
          <cell r="J4">
            <v>12.356440757010509</v>
          </cell>
        </row>
      </sheetData>
      <sheetData sheetId="23">
        <row r="4">
          <cell r="J4">
            <v>5.2028547801377725</v>
          </cell>
        </row>
      </sheetData>
      <sheetData sheetId="24">
        <row r="4">
          <cell r="J4">
            <v>53.005759139689872</v>
          </cell>
        </row>
      </sheetData>
      <sheetData sheetId="25">
        <row r="4">
          <cell r="J4">
            <v>67.016699841533935</v>
          </cell>
        </row>
      </sheetData>
      <sheetData sheetId="26">
        <row r="4">
          <cell r="J4">
            <v>2.0891747172239823</v>
          </cell>
        </row>
      </sheetData>
      <sheetData sheetId="27">
        <row r="4">
          <cell r="J4">
            <v>46.314053883340051</v>
          </cell>
        </row>
      </sheetData>
      <sheetData sheetId="28">
        <row r="4">
          <cell r="J4">
            <v>69.366449493693551</v>
          </cell>
        </row>
      </sheetData>
      <sheetData sheetId="29">
        <row r="4">
          <cell r="J4">
            <v>3.4045679975669443</v>
          </cell>
        </row>
      </sheetData>
      <sheetData sheetId="30">
        <row r="4">
          <cell r="J4">
            <v>16.249469695036243</v>
          </cell>
        </row>
      </sheetData>
      <sheetData sheetId="31">
        <row r="4">
          <cell r="J4">
            <v>3.2741288781491567</v>
          </cell>
        </row>
      </sheetData>
      <sheetData sheetId="32">
        <row r="4">
          <cell r="J4">
            <v>470.39260523550684</v>
          </cell>
        </row>
      </sheetData>
      <sheetData sheetId="33">
        <row r="4">
          <cell r="J4">
            <v>1.3303249586096706</v>
          </cell>
        </row>
      </sheetData>
      <sheetData sheetId="34">
        <row r="4">
          <cell r="J4">
            <v>18.648009460040747</v>
          </cell>
        </row>
      </sheetData>
      <sheetData sheetId="35">
        <row r="4">
          <cell r="J4">
            <v>17.410881877110558</v>
          </cell>
        </row>
      </sheetData>
      <sheetData sheetId="36">
        <row r="4">
          <cell r="J4">
            <v>21.777586499616067</v>
          </cell>
        </row>
      </sheetData>
      <sheetData sheetId="37">
        <row r="4">
          <cell r="J4">
            <v>23.367605805102112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J28" sqref="J28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28.24+1</f>
        <v>29.24</v>
      </c>
      <c r="J2" t="s">
        <v>6</v>
      </c>
      <c r="K2" s="9">
        <f>19.43+249.13</f>
        <v>268.56</v>
      </c>
      <c r="M2" t="s">
        <v>58</v>
      </c>
      <c r="N2" s="9">
        <f>324.32+80</f>
        <v>404.32</v>
      </c>
      <c r="P2" t="s">
        <v>8</v>
      </c>
      <c r="Q2" s="10">
        <f>N2+K2+H2</f>
        <v>702.12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0.11522741387882646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6093.3416481806298</v>
      </c>
      <c r="D7" s="20">
        <f>(C7*[1]Feuil1!$K$2-C4)/C4</f>
        <v>1.0444472342546243</v>
      </c>
      <c r="E7" s="31">
        <f>C7-C7/(1+D7)</f>
        <v>3112.9068655719348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2154.9817956868069</v>
      </c>
    </row>
    <row r="9" spans="2:20">
      <c r="M9" s="17" t="str">
        <f>IF(C13&gt;C7*Params!F8,B13,"Others")</f>
        <v>BTC</v>
      </c>
      <c r="N9" s="18">
        <f>IF(C13&gt;C7*0.1,C13,C7)</f>
        <v>1512.7587475497592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470.39260523550684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404.32</v>
      </c>
    </row>
    <row r="12" spans="2:20">
      <c r="B12" s="7" t="s">
        <v>19</v>
      </c>
      <c r="C12" s="1">
        <f>[2]ETH!J4</f>
        <v>2154.9817956868069</v>
      </c>
      <c r="D12" s="20">
        <f>C12/$C$7</f>
        <v>0.35366173769859899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1550.8884997085572</v>
      </c>
    </row>
    <row r="13" spans="2:20">
      <c r="B13" s="7" t="s">
        <v>4</v>
      </c>
      <c r="C13" s="1">
        <f>[2]BTC!J4</f>
        <v>1512.7587475497592</v>
      </c>
      <c r="D13" s="20">
        <f t="shared" ref="D13:D51" si="0">C13/$C$7</f>
        <v>0.24826422591968789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24</v>
      </c>
      <c r="C14" s="1">
        <f>[2]SOL!J4</f>
        <v>470.39260523550684</v>
      </c>
      <c r="D14" s="20">
        <f t="shared" si="0"/>
        <v>7.7197805801018593E-2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404.32</v>
      </c>
      <c r="D15" s="20">
        <f t="shared" si="0"/>
        <v>6.635439523085386E-2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268.56</v>
      </c>
      <c r="D16" s="20">
        <f t="shared" si="0"/>
        <v>4.4074338106445669E-2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300.45941207933879</v>
      </c>
      <c r="D17" s="20">
        <f t="shared" si="0"/>
        <v>4.9309464236106139E-2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141.75</v>
      </c>
      <c r="D18" s="20">
        <f>C18/$C$7</f>
        <v>2.3263097358462444E-2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86.666666666666671</v>
      </c>
      <c r="D19" s="20">
        <f>C19/$C$7</f>
        <v>1.4223175339683094E-2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62.232904193696633</v>
      </c>
      <c r="D20" s="20">
        <f t="shared" si="0"/>
        <v>1.0213263556668998E-2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67.016699841533935</v>
      </c>
      <c r="D21" s="20">
        <f t="shared" si="0"/>
        <v>1.0998349298458261E-2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69.366449493693551</v>
      </c>
      <c r="D22" s="20">
        <f t="shared" si="0"/>
        <v>1.1383975082770096E-2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29.24</v>
      </c>
      <c r="D23" s="20">
        <f t="shared" si="0"/>
        <v>4.7986805415269262E-3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55.871749111404618</v>
      </c>
      <c r="D24" s="20">
        <f t="shared" si="0"/>
        <v>9.1693117401495106E-3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53.005759139689872</v>
      </c>
      <c r="D25" s="20">
        <f t="shared" si="0"/>
        <v>8.6989639183479087E-3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7.1077583534039394E-3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51.991598191139026</v>
      </c>
      <c r="D27" s="20">
        <f t="shared" si="0"/>
        <v>8.5325263530336998E-3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46.314053883340051</v>
      </c>
      <c r="D28" s="20">
        <f t="shared" si="0"/>
        <v>7.6007643354724175E-3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21.777586499616067</v>
      </c>
      <c r="D29" s="20">
        <f t="shared" si="0"/>
        <v>3.5739972837594771E-3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34.125938111564302</v>
      </c>
      <c r="D30" s="20">
        <f t="shared" si="0"/>
        <v>5.6005292468302246E-3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23.367605805102112</v>
      </c>
      <c r="D31" s="20">
        <f t="shared" si="0"/>
        <v>3.8349410150141983E-3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18.648009460040747</v>
      </c>
      <c r="D32" s="20">
        <f t="shared" si="0"/>
        <v>3.0603912494564837E-3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21.196483928279196</v>
      </c>
      <c r="D33" s="20">
        <f t="shared" si="0"/>
        <v>3.4786304711156503E-3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17.410881877110558</v>
      </c>
      <c r="D34" s="20">
        <f t="shared" si="0"/>
        <v>2.8573618356537022E-3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16.249469695036243</v>
      </c>
      <c r="D35" s="20">
        <f t="shared" si="0"/>
        <v>2.6667583459542375E-3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14.393454893210496</v>
      </c>
      <c r="D36" s="20">
        <f t="shared" si="0"/>
        <v>2.3621611464225284E-3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13.378441052150045</v>
      </c>
      <c r="D37" s="20">
        <f t="shared" si="0"/>
        <v>2.1955836098808976E-3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13.540797707812713</v>
      </c>
      <c r="D38" s="20">
        <f t="shared" si="0"/>
        <v>2.222228538893067E-3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12.356440757010509</v>
      </c>
      <c r="D39" s="20">
        <f t="shared" si="0"/>
        <v>2.027859501477311E-3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13.509835855393078</v>
      </c>
      <c r="D40" s="20">
        <f t="shared" si="0"/>
        <v>2.217147279018384E-3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1.2850091874198302E-3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6.2532313452795165</v>
      </c>
      <c r="D42" s="20">
        <f t="shared" si="0"/>
        <v>1.0262400676559187E-3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5.967946195982516</v>
      </c>
      <c r="D43" s="20">
        <f t="shared" si="0"/>
        <v>9.7942090572985434E-4</v>
      </c>
    </row>
    <row r="44" spans="2:14">
      <c r="B44" s="22" t="s">
        <v>23</v>
      </c>
      <c r="C44" s="9">
        <f>[2]LUNA!J4</f>
        <v>5.2028547801377725</v>
      </c>
      <c r="D44" s="20">
        <f t="shared" si="0"/>
        <v>8.5385902851701384E-4</v>
      </c>
    </row>
    <row r="45" spans="2:14">
      <c r="B45" s="22" t="s">
        <v>36</v>
      </c>
      <c r="C45" s="9">
        <f>[2]GRT!$J$4</f>
        <v>7.5415370456095934</v>
      </c>
      <c r="D45" s="20">
        <f t="shared" si="0"/>
        <v>1.2376685045817791E-3</v>
      </c>
    </row>
    <row r="46" spans="2:14">
      <c r="B46" s="22" t="s">
        <v>35</v>
      </c>
      <c r="C46" s="9">
        <f>[2]AMP!$J$4</f>
        <v>2.8920933085281679</v>
      </c>
      <c r="D46" s="20">
        <f t="shared" si="0"/>
        <v>4.7463173337600374E-4</v>
      </c>
    </row>
    <row r="47" spans="2:14">
      <c r="B47" s="22" t="s">
        <v>63</v>
      </c>
      <c r="C47" s="10">
        <f>[2]ACE!$J$4</f>
        <v>3.6146216000651896</v>
      </c>
      <c r="D47" s="20">
        <f t="shared" si="0"/>
        <v>5.9320842466538133E-4</v>
      </c>
    </row>
    <row r="48" spans="2:14">
      <c r="B48" s="22" t="s">
        <v>61</v>
      </c>
      <c r="C48" s="10">
        <f>[2]SEI!$J$4</f>
        <v>3.4045679975669443</v>
      </c>
      <c r="D48" s="20">
        <f t="shared" si="0"/>
        <v>5.5873577983002009E-4</v>
      </c>
    </row>
    <row r="49" spans="2:4">
      <c r="B49" s="22" t="s">
        <v>39</v>
      </c>
      <c r="C49" s="9">
        <f>[2]SHPING!$J$4</f>
        <v>3.2741288781491567</v>
      </c>
      <c r="D49" s="20">
        <f t="shared" si="0"/>
        <v>5.3732895136886943E-4</v>
      </c>
    </row>
    <row r="50" spans="2:4">
      <c r="B50" s="22" t="s">
        <v>49</v>
      </c>
      <c r="C50" s="9">
        <f>[2]KAVA!$J$4</f>
        <v>2.4107491694033536</v>
      </c>
      <c r="D50" s="20">
        <f t="shared" si="0"/>
        <v>3.9563663234329935E-4</v>
      </c>
    </row>
    <row r="51" spans="2:4">
      <c r="B51" s="7" t="s">
        <v>25</v>
      </c>
      <c r="C51" s="1">
        <f>[2]POLIS!J4</f>
        <v>2.740513546419316</v>
      </c>
      <c r="D51" s="20">
        <f t="shared" si="0"/>
        <v>4.4975543874806162E-4</v>
      </c>
    </row>
    <row r="52" spans="2:4">
      <c r="B52" s="22" t="s">
        <v>62</v>
      </c>
      <c r="C52" s="10">
        <f>[2]MEME!$J$4</f>
        <v>2.0891747172239823</v>
      </c>
      <c r="D52" s="20">
        <f>C52/$C$7</f>
        <v>3.4286190367280241E-4</v>
      </c>
    </row>
    <row r="53" spans="2:4">
      <c r="B53" s="22" t="s">
        <v>42</v>
      </c>
      <c r="C53" s="9">
        <f>[2]TRX!$J$4</f>
        <v>1.3303249586096706</v>
      </c>
      <c r="D53" s="20">
        <f>C53/$C$7</f>
        <v>2.1832436705840767E-4</v>
      </c>
    </row>
    <row r="54" spans="2:4">
      <c r="B54" s="7" t="s">
        <v>27</v>
      </c>
      <c r="C54" s="1">
        <f>[2]ATLAS!O47</f>
        <v>0.59651792275272797</v>
      </c>
      <c r="D54" s="20">
        <f>C54/$C$7</f>
        <v>9.7896680868179829E-5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2024-02-27T14:43:47Z</dcterms:modified>
</cp:coreProperties>
</file>