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27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88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</numCache>
            </numRef>
          </val>
        </ser>
        <marker val="1"/>
        <axId val="49403776"/>
        <axId val="49745920"/>
      </lineChart>
      <dateAx>
        <axId val="49403776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49745920"/>
        <crosses val="autoZero"/>
        <lblOffset val="100"/>
      </dateAx>
      <valAx>
        <axId val="49745920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49403776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workbookViewId="0">
      <selection activeCell="I42" sqref="I42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1865.935754646018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0.00432426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0.09529050999999999</v>
      </c>
      <c r="C35" s="57">
        <f>(D35/B35)</f>
        <v/>
      </c>
      <c r="D35" s="23" t="n">
        <v>153.78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0.01908294</v>
      </c>
      <c r="C36" s="57">
        <f>(D36/B36)</f>
        <v/>
      </c>
      <c r="D36" s="23" t="n">
        <v>31.7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0.03658623</v>
      </c>
      <c r="C40" s="57">
        <f>(D40/B40)</f>
        <v/>
      </c>
      <c r="D40" s="23" t="n">
        <v>66.95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7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O34" sqref="O34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6" t="n">
        <v>30268.27272837772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0.0003235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0.00597931</v>
      </c>
      <c r="C23" s="56">
        <f>(D23/B23)</f>
        <v/>
      </c>
      <c r="D23" s="56" t="n">
        <v>134.91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0.00131214</v>
      </c>
      <c r="C24" s="56">
        <f>(D24/B24)</f>
        <v/>
      </c>
      <c r="D24" s="56" t="n">
        <v>31.7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0.00155556</v>
      </c>
      <c r="C34" s="56">
        <f>(D34/B34)</f>
        <v/>
      </c>
      <c r="D34" s="56" t="n">
        <v>40.05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31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E39" sqref="E39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0.1343424200836955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5"/>
    <row r="16"/>
    <row r="17">
      <c r="P17" s="56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4"/>
    <row r="25"/>
    <row r="26">
      <c r="P26" s="56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3"/>
    <row r="34"/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topLeftCell="A10" workbookViewId="0">
      <selection activeCell="O46" sqref="O46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569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0.001486291817869353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0.85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(SUM(K34:K42)-C74*J3+D74)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26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3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2.77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14.78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0.2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0.18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1.06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6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(-68/3)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U13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0.2866254556373415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0.45516056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90.77496999</v>
      </c>
      <c r="C7" s="56">
        <f>(D7/B7)</f>
        <v/>
      </c>
      <c r="D7" s="56" t="n">
        <v>31.7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0.1118744701667051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5" t="n">
        <v>0.36356174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25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1.96545844040059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7.85896909</v>
      </c>
      <c r="C5" s="56">
        <f>(D5/B5)</f>
        <v/>
      </c>
      <c r="D5" s="56" t="n">
        <v>31.7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0.37471634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9.385599933155211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0.01082342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U19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3">
      <c r="I3" t="inlineStr">
        <is>
          <t>Actual Price :</t>
        </is>
      </c>
      <c r="J3" s="56" t="n">
        <v>13.93782851582444</v>
      </c>
      <c r="N3" s="24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1.98297247</v>
      </c>
      <c r="C5" s="56">
        <f>(D5/B5)</f>
        <v/>
      </c>
      <c r="D5" s="56" t="n">
        <v>31.7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0.01022602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0.43994614</v>
      </c>
      <c r="C10" s="56">
        <f>(D10/B10)</f>
        <v/>
      </c>
      <c r="D10" s="56" t="n">
        <v>6.99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4">
        <f>(SUM(B5:B12))</f>
        <v/>
      </c>
      <c r="D13" s="56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6">
        <f>(SUM(T5:T12))</f>
        <v/>
      </c>
    </row>
    <row r="14">
      <c r="M14" t="inlineStr">
        <is>
          <t>Objectif</t>
        </is>
      </c>
      <c r="N14" s="24">
        <f>($B$10)/5</f>
        <v/>
      </c>
      <c r="O14" s="56">
        <f>($C$10*Params!K8)</f>
        <v/>
      </c>
      <c r="P14" s="56">
        <f>(O14*N14)</f>
        <v/>
      </c>
    </row>
    <row r="15">
      <c r="N15" s="24">
        <f>($B$10)/5</f>
        <v/>
      </c>
      <c r="O15" s="56">
        <f>($C$10*Params!K9)</f>
        <v/>
      </c>
      <c r="P15" s="56">
        <f>(O15*N15)</f>
        <v/>
      </c>
    </row>
    <row r="16">
      <c r="N16" s="24">
        <f>($B$10)/5</f>
        <v/>
      </c>
      <c r="O16" s="56">
        <f>($C$10*Params!K10)</f>
        <v/>
      </c>
      <c r="P16" s="56">
        <f>(O16*N16)</f>
        <v/>
      </c>
    </row>
    <row r="17">
      <c r="N17" s="24">
        <f>($B$10)/5</f>
        <v/>
      </c>
      <c r="O17" s="56">
        <f>($C$10*Params!K11)</f>
        <v/>
      </c>
      <c r="P17" s="56">
        <f>(O17*N17)</f>
        <v/>
      </c>
    </row>
    <row r="18"/>
    <row r="19">
      <c r="P19" s="56">
        <f>(SUM(P14:P17))</f>
        <v/>
      </c>
    </row>
  </sheetData>
  <conditionalFormatting sqref="C5 C9:C11 G12 O6:O9 O14:O17 S6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S8">
    <cfRule type="cellIs" priority="11" operator="lessThan" dxfId="1">
      <formula>$J$3</formula>
    </cfRule>
    <cfRule type="cellIs" priority="1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0.002030099326242232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4"/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6"/>
  <sheetViews>
    <sheetView workbookViewId="0">
      <selection activeCell="B14" sqref="B14:D14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6" t="n">
        <v>234.7678394256392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(B16*J3)</f>
        <v/>
      </c>
      <c r="K4" s="4">
        <f>(J4/D16-1)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0.00092464</v>
      </c>
      <c r="C10" s="58" t="n">
        <v>0</v>
      </c>
      <c r="D10" s="26" t="n">
        <v>0</v>
      </c>
      <c r="E10" s="56">
        <f>(B10*J3)</f>
        <v/>
      </c>
      <c r="P10" s="56" t="n"/>
      <c r="R10" s="69" t="n"/>
    </row>
    <row r="11">
      <c r="B11" s="69" t="n">
        <v>0.41915727</v>
      </c>
      <c r="C11" s="56">
        <f>(D11/B11)</f>
        <v/>
      </c>
      <c r="D11" s="56" t="n">
        <v>126.21</v>
      </c>
      <c r="E11" t="inlineStr">
        <is>
          <t>DCA1</t>
        </is>
      </c>
      <c r="P11" s="56">
        <f>(SUM(P6:P9))</f>
        <v/>
      </c>
    </row>
    <row r="12">
      <c r="B12" s="69" t="n">
        <v>0.10562153</v>
      </c>
      <c r="C12" s="56">
        <f>(D12/B12)</f>
        <v/>
      </c>
      <c r="D12" s="56" t="n">
        <v>31.7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N15" s="24">
        <f>($R$9/5)</f>
        <v/>
      </c>
      <c r="O15" s="56">
        <f>($S$9*Params!K9)</f>
        <v/>
      </c>
      <c r="P15" s="56">
        <f>(O15*N15)</f>
        <v/>
      </c>
    </row>
    <row r="16">
      <c r="B16" s="69">
        <f>(SUM(B5:B15))</f>
        <v/>
      </c>
      <c r="D16" s="56">
        <f>(SUM(D5:D15))</f>
        <v/>
      </c>
      <c r="F16" t="inlineStr">
        <is>
          <t>Moy</t>
        </is>
      </c>
      <c r="G16" s="56">
        <f>(SUM(D5:D15)/SUM(B5:B15))</f>
        <v/>
      </c>
      <c r="N16" s="24">
        <f>($R$9/5)</f>
        <v/>
      </c>
      <c r="O16" s="56">
        <f>($S$9*Params!K10)</f>
        <v/>
      </c>
      <c r="P16" s="56">
        <f>(O16*N16)</f>
        <v/>
      </c>
    </row>
    <row r="17"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>
      <c r="E28">
        <f>B14*250</f>
        <v/>
      </c>
    </row>
    <row r="29"/>
    <row r="30"/>
    <row r="31"/>
    <row r="32"/>
    <row r="33"/>
    <row r="34"/>
    <row r="35"/>
    <row r="36">
      <c r="R36" s="69">
        <f>(SUM(R5:R26))</f>
        <v/>
      </c>
      <c r="T36" s="56">
        <f>(SUM(T5:T26))</f>
        <v/>
      </c>
    </row>
  </sheetData>
  <conditionalFormatting sqref="C5:C6 C9 C11:C14 O6:O9 S5:S6 S8: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1" t="n">
        <v>0.06570274900808556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0.20705423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11.28515625" bestFit="1" customWidth="1" style="14" min="14" max="15"/>
  </cols>
  <sheetData>
    <row r="3">
      <c r="I3" t="inlineStr">
        <is>
          <t>Actual Price :</t>
        </is>
      </c>
      <c r="J3" s="56" t="n">
        <v>5.113935888385281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5.50595598</v>
      </c>
      <c r="C5" s="56">
        <f>(D5/B5)</f>
        <v/>
      </c>
      <c r="D5" s="56" t="n">
        <v>31.7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0.02382288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34.41771644427685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0.00241082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4.064136923566022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1.34578085</v>
      </c>
      <c r="C5" s="56">
        <f>(D5/B5)</f>
        <v/>
      </c>
      <c r="D5" s="56" t="n">
        <v>6.99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0.00100893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1.944104970890368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4.0891634</v>
      </c>
      <c r="C5" s="56">
        <f>(D5/B5)</f>
        <v/>
      </c>
      <c r="D5" s="56" t="n">
        <v>9.24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0.01437191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P41" sqref="P41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6.198140726501767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1.04056405</v>
      </c>
      <c r="C5" s="56">
        <f>(D5/B5)</f>
        <v/>
      </c>
      <c r="D5" s="56" t="n">
        <v>7.06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0.00103816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C7" s="56" t="n"/>
      <c r="D7" s="56" t="n"/>
      <c r="N7" s="24">
        <f>($B$10/5)</f>
        <v/>
      </c>
      <c r="O7" s="56">
        <f>($C$5*Params!K9)</f>
        <v/>
      </c>
      <c r="P7" s="56">
        <f>(O7*N7)</f>
        <v/>
      </c>
    </row>
    <row r="8">
      <c r="C8" s="56" t="n"/>
      <c r="D8" s="56" t="n"/>
      <c r="N8" s="24">
        <f>($B$10/5)</f>
        <v/>
      </c>
      <c r="O8" s="56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U33"/>
  <sheetViews>
    <sheetView workbookViewId="0">
      <selection activeCell="B10" sqref="B10:B1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96.91773597864977</v>
      </c>
      <c r="M3" t="inlineStr">
        <is>
          <t>Objectif :</t>
        </is>
      </c>
      <c r="N3" s="24">
        <f>(INDEX(N5:N13,MATCH(MAX(O6:O7),O5:O13,0))/0.9)</f>
        <v/>
      </c>
      <c r="O3" s="5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0.00052223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-B10</f>
        <v/>
      </c>
      <c r="O6" s="56">
        <f>P6/N6</f>
        <v/>
      </c>
      <c r="P6" s="56">
        <f>-D10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-B11</f>
        <v/>
      </c>
      <c r="O7" s="56">
        <f>P7/N7</f>
        <v/>
      </c>
      <c r="P7" s="56">
        <f>-D11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(SUM($B$5:$B$9)/5)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(D8+D9)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(SUM($B$5:$B$9)/5)</f>
        <v/>
      </c>
      <c r="O9" s="56">
        <f>($C$7*Params!K11)</f>
        <v/>
      </c>
      <c r="P9" s="56">
        <f>(O9*N9)</f>
        <v/>
      </c>
      <c r="R9" s="24">
        <f>B10+B11</f>
        <v/>
      </c>
      <c r="S9" s="56">
        <f>T9/R9</f>
        <v/>
      </c>
      <c r="T9" s="56">
        <f>D10+D11</f>
        <v/>
      </c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  <row r="14"/>
    <row r="15"/>
    <row r="16"/>
    <row r="17"/>
    <row r="18"/>
    <row r="19">
      <c r="R19">
        <f>(SUM(R5:R18))</f>
        <v/>
      </c>
      <c r="T19" s="56">
        <f>(SUM(T5:T18))</f>
        <v/>
      </c>
    </row>
    <row r="20"/>
    <row r="21"/>
    <row r="22"/>
    <row r="23"/>
    <row r="24"/>
    <row r="25"/>
    <row r="26"/>
    <row r="27"/>
    <row r="28"/>
    <row r="29"/>
    <row r="30"/>
    <row r="31"/>
    <row r="32"/>
    <row r="33">
      <c r="I33" s="57" t="n"/>
    </row>
  </sheetData>
  <conditionalFormatting sqref="C5 C7 O8:O9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6"/>
  <sheetViews>
    <sheetView workbookViewId="0">
      <selection activeCell="B13" sqref="B13:D14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6" t="n">
        <v>0.5906269451675663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(B16*J3)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2" t="n">
        <v>0.04298878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/>
    <row r="16">
      <c r="B16">
        <f>(SUM(B5:B15))</f>
        <v/>
      </c>
      <c r="D16" s="56">
        <f>(SUM(D5:D15))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9" sqref="B1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8.286576373010093e-05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4585.12385788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Q41" sqref="Q41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0.6842249583889353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0.25978858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31.8185762</v>
      </c>
      <c r="C7" s="56">
        <f>(D7/B7)</f>
        <v/>
      </c>
      <c r="D7" s="56" t="n">
        <v>31.7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T41" sqref="T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0.4475117970933377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1.88963498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0.00128484</v>
      </c>
      <c r="C7" s="58" t="n">
        <v>0</v>
      </c>
      <c r="D7" s="26">
        <f>(B7*C7)</f>
        <v/>
      </c>
      <c r="E7" s="56">
        <f>(B7*J4)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1.35414329229031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16.96072782</v>
      </c>
      <c r="C6" s="56">
        <f>(D6/B6)</f>
        <v/>
      </c>
      <c r="D6" s="56" t="n">
        <v>31.7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0.05521985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73" t="n">
        <v>7.644914218408654e-06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202.98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W38"/>
  <sheetViews>
    <sheetView tabSelected="1" workbookViewId="0">
      <selection activeCell="U21" sqref="U21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21.62671275759301</v>
      </c>
      <c r="M3" t="inlineStr">
        <is>
          <t>Objectif :</t>
        </is>
      </c>
      <c r="N3" s="24">
        <f>(INDEX(N5:N26,MATCH(MAX(O6,O23,O14),O5:O26,0))/0.9)</f>
        <v/>
      </c>
      <c r="O3" s="57">
        <f>(MAX(O14,O23,O6)*0.85)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(B34*J3)</f>
        <v/>
      </c>
      <c r="K4" s="4">
        <f>(J4/D34-1)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-B29</f>
        <v/>
      </c>
      <c r="O7" s="56">
        <f>P7/N7</f>
        <v/>
      </c>
      <c r="P7" s="56">
        <f>-D29</f>
        <v/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($C$16*Params!K10)</f>
        <v/>
      </c>
      <c r="P8" s="56">
        <f>(O8*N8)</f>
        <v/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(2*($R$13+N14+$R$21)/5-N14)</f>
        <v/>
      </c>
      <c r="O15" s="56">
        <f>($S$13*Params!K9)</f>
        <v/>
      </c>
      <c r="P15" s="56">
        <f>(O15*N15)</f>
        <v/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(($R$13+N14+$R$21)/5)</f>
        <v/>
      </c>
      <c r="O16" s="56">
        <f>($S$13*Params!K10)</f>
        <v/>
      </c>
      <c r="P16" s="56">
        <f>(O16*N16)</f>
        <v/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5.49775044</v>
      </c>
      <c r="C17" s="56">
        <f>(D17/B17)</f>
        <v/>
      </c>
      <c r="D17" s="56" t="n">
        <v>103.5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0.03069018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1.63774476</v>
      </c>
      <c r="C19" s="56">
        <f>(D19/B19)</f>
        <v/>
      </c>
      <c r="D19" s="56" t="n">
        <v>31.7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(B28+B25)</f>
        <v/>
      </c>
      <c r="S20" s="56" t="n">
        <v>0</v>
      </c>
      <c r="T20" s="56">
        <f>(D28+D25)</f>
        <v/>
      </c>
      <c r="U20" t="inlineStr">
        <is>
          <t>Ph*</t>
        </is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 t="n"/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B29</f>
        <v/>
      </c>
      <c r="T22" s="57">
        <f>D29</f>
        <v/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S23" s="56" t="n"/>
      <c r="T23" s="56" t="n"/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(2*($R$15+$N$23+$R$19)/5-$N$23)</f>
        <v/>
      </c>
      <c r="O24" s="56">
        <f>($S$15*Params!K9)</f>
        <v/>
      </c>
      <c r="P24" s="56">
        <f>(O24*N24)</f>
        <v/>
      </c>
      <c r="S24" s="56" t="n"/>
      <c r="T24" s="56" t="n"/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($R$15+$N$23+$R$19)/5</f>
        <v/>
      </c>
      <c r="O25" s="56">
        <f>($S$15*Params!K10)</f>
        <v/>
      </c>
      <c r="P25" s="56">
        <f>(O25*N25)</f>
        <v/>
      </c>
      <c r="S25" s="56" t="n"/>
      <c r="T25" s="56" t="n"/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S26" s="56" t="n"/>
      <c r="T26" s="56" t="n"/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S27" s="56" t="n"/>
      <c r="T27" s="56" t="n"/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C33" s="56" t="n"/>
      <c r="D33" s="56" t="n"/>
      <c r="E33" s="56" t="n"/>
      <c r="S33" s="56" t="n"/>
      <c r="T33" s="56" t="n"/>
    </row>
    <row r="34">
      <c r="B34" s="24">
        <f>(SUM(B5:B33))</f>
        <v/>
      </c>
      <c r="C34" s="56" t="n"/>
      <c r="D34" s="56">
        <f>(SUM(D5:D33))</f>
        <v/>
      </c>
      <c r="E34" s="56" t="n"/>
      <c r="F34" t="inlineStr">
        <is>
          <t>Moy</t>
        </is>
      </c>
      <c r="G34" s="56">
        <f>(D34/B34)</f>
        <v/>
      </c>
      <c r="S34" s="56" t="n"/>
      <c r="T34" s="56" t="n"/>
    </row>
    <row r="35">
      <c r="K35" t="n">
        <v>21</v>
      </c>
      <c r="M35" s="24" t="n"/>
      <c r="S35" s="56" t="n"/>
      <c r="T35" s="56" t="n"/>
    </row>
    <row r="36">
      <c r="R36" s="24">
        <f>(SUM(R5:R35))</f>
        <v/>
      </c>
      <c r="S36" s="56" t="n"/>
      <c r="T36" s="56">
        <f>(SUM(T5:T35))</f>
        <v/>
      </c>
      <c r="V36" t="inlineStr">
        <is>
          <t>Moy</t>
        </is>
      </c>
      <c r="W36" s="56">
        <f>(T36/R36)</f>
        <v/>
      </c>
    </row>
    <row r="37"/>
    <row r="38">
      <c r="N38" s="24" t="n"/>
    </row>
  </sheetData>
  <conditionalFormatting sqref="C5 C8:C10 S5"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C16:C17"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79" operator="lessThan" dxfId="1">
      <formula>$J$3</formula>
    </cfRule>
    <cfRule type="cellIs" priority="80" operator="greaterThan" dxfId="0">
      <formula>$J$3</formula>
    </cfRule>
  </conditionalFormatting>
  <conditionalFormatting sqref="C19:C20 G34">
    <cfRule type="cellIs" priority="63" operator="lessThan" dxfId="1">
      <formula>$J$3</formula>
    </cfRule>
    <cfRule type="cellIs" priority="64" operator="greaterThan" dxfId="0">
      <formula>$J$3</formula>
    </cfRule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</conditionalFormatting>
  <conditionalFormatting sqref="C27:C28 C30:C31">
    <cfRule type="cellIs" priority="55" operator="lessThan" dxfId="1">
      <formula>$J$3</formula>
    </cfRule>
    <cfRule type="cellIs" priority="56" operator="greaterThan" dxfId="0">
      <formula>$J$3</formula>
    </cfRule>
    <cfRule type="cellIs" priority="57" operator="lessThan" dxfId="1">
      <formula>$J$3</formula>
    </cfRule>
    <cfRule type="cellIs" priority="58" operator="greaterThan" dxfId="0">
      <formula>$J$3</formula>
    </cfRule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8:O9 O15:O17 O24:O26 S12:S13 S15:S16">
    <cfRule type="cellIs" priority="49" operator="lessThan" dxfId="1">
      <formula>$J$3</formula>
    </cfRule>
    <cfRule type="cellIs" priority="50" operator="greaterThan" dxfId="0">
      <formula>$J$3</formula>
    </cfRule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O3">
    <cfRule type="cellIs" priority="31" operator="greaterThan" dxfId="1">
      <formula>$J$3</formula>
    </cfRule>
    <cfRule type="cellIs" priority="32" operator="lessThan" dxfId="0">
      <formula>$J$3</formula>
    </cfRule>
  </conditionalFormatting>
  <conditionalFormatting sqref="W36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Q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0.08007506780950757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0.15419777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 t="n"/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 t="n"/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 t="n"/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5.265289974042088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1.44085</v>
      </c>
      <c r="C5" s="56">
        <f>(D5/B5)</f>
        <v/>
      </c>
      <c r="D5" s="56" t="n">
        <v>8.25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0.00129422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1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0.4695084875100298</v>
      </c>
      <c r="M3" t="inlineStr">
        <is>
          <t>Objectif :</t>
        </is>
      </c>
      <c r="N3" s="19">
        <f>(INDEX(N5:N13,MATCH(MAX(O6),O5:O13,0))/0.9)</f>
        <v/>
      </c>
      <c r="O3" s="57">
        <f>(MAX(O6)*0.85)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0.54119168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(2*SUM(B$5:B$7)/5-N6)</f>
        <v/>
      </c>
      <c r="O7" s="56">
        <f>($C$5*Params!K9)</f>
        <v/>
      </c>
      <c r="P7" s="56">
        <f>(O7*N7)</f>
        <v/>
      </c>
    </row>
    <row r="8">
      <c r="B8" t="n">
        <v>-10.76</v>
      </c>
      <c r="C8" s="56">
        <f>(D8/B8)</f>
        <v/>
      </c>
      <c r="D8" s="56" t="n">
        <v>-5.05269736</v>
      </c>
      <c r="N8" s="19">
        <f>(SUM(B$5:B$7)/5)</f>
        <v/>
      </c>
      <c r="O8" s="56">
        <f>($C$5*Params!K10)</f>
        <v/>
      </c>
      <c r="P8" s="56">
        <f>(O8*N8)</f>
        <v/>
      </c>
    </row>
    <row r="9">
      <c r="N9" s="19">
        <f>(SUM(B$5:B$7)/5)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  <row r="14"/>
    <row r="15"/>
    <row r="16"/>
    <row r="17">
      <c r="R17">
        <f>(SUM(R5:R16))</f>
        <v/>
      </c>
      <c r="T17" s="56">
        <f>(SUM(T5:T16))</f>
        <v/>
      </c>
    </row>
  </sheetData>
  <conditionalFormatting sqref="C5 C7 G12 O7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W35"/>
  <sheetViews>
    <sheetView workbookViewId="0">
      <selection activeCell="N8" sqref="N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0.116034389364922</v>
      </c>
      <c r="M3" t="inlineStr">
        <is>
          <t>Objectif :</t>
        </is>
      </c>
      <c r="N3" s="29">
        <f>(INDEX(N5:N26,MATCH(MAX(O6:O7),O5:O26,0))/0.9)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56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56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4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56">
        <f>(D7/B7)</f>
        <v/>
      </c>
      <c r="D7" s="56" t="n">
        <v>-1.217268</v>
      </c>
      <c r="N7" s="29">
        <f>(-B7)</f>
        <v/>
      </c>
      <c r="O7" s="56">
        <f>(C7)</f>
        <v/>
      </c>
      <c r="P7" s="56">
        <f>(O7*N7)</f>
        <v/>
      </c>
      <c r="Q7" t="inlineStr">
        <is>
          <t>Done</t>
        </is>
      </c>
      <c r="R7" s="24">
        <f>B7</f>
        <v/>
      </c>
      <c r="S7" s="56">
        <f>(C7)</f>
        <v/>
      </c>
      <c r="T7" s="56">
        <f>D7</f>
        <v/>
      </c>
    </row>
    <row r="8">
      <c r="B8" s="19" t="n">
        <v>-12.62063846</v>
      </c>
      <c r="C8" s="56">
        <f>(D8/B8)</f>
        <v/>
      </c>
      <c r="D8" s="56" t="n">
        <v>-1.656203</v>
      </c>
      <c r="N8" s="29">
        <f>($B$5+$R$8)/5</f>
        <v/>
      </c>
      <c r="O8" s="56">
        <f>($C$5*Params!K10)</f>
        <v/>
      </c>
      <c r="P8" s="56">
        <f>(O8*N8)</f>
        <v/>
      </c>
      <c r="R8" s="24">
        <f>B8+B9</f>
        <v/>
      </c>
      <c r="S8" s="56">
        <f>(C8)</f>
        <v/>
      </c>
      <c r="T8" s="56">
        <f>D8+D9</f>
        <v/>
      </c>
    </row>
    <row r="9">
      <c r="B9" s="19" t="n">
        <v>15.03715876</v>
      </c>
      <c r="C9" s="56">
        <f>(D9/B9)</f>
        <v/>
      </c>
      <c r="D9" s="56" t="n">
        <v>1.549163</v>
      </c>
      <c r="N9" s="29">
        <f>($B$5+$R$8)/5</f>
        <v/>
      </c>
      <c r="O9" s="56">
        <f>($C$5*Params!K11)</f>
        <v/>
      </c>
      <c r="P9" s="56">
        <f>(O9*N9)</f>
        <v/>
      </c>
      <c r="R9" s="24" t="n"/>
      <c r="S9" s="56" t="n"/>
      <c r="T9" s="56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24" t="n"/>
      <c r="S10" s="56" t="n"/>
      <c r="T10" s="56" t="n"/>
    </row>
    <row r="11">
      <c r="B11" s="19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24" t="n"/>
      <c r="S11" s="56" t="n"/>
      <c r="T11" s="56" t="n"/>
    </row>
    <row r="12">
      <c r="R12" s="24" t="n"/>
      <c r="S12" s="56" t="n"/>
      <c r="T12" s="56" t="n"/>
    </row>
    <row r="13">
      <c r="R13" s="24" t="n"/>
      <c r="S13" s="56" t="n"/>
      <c r="T13" s="56" t="n"/>
    </row>
    <row r="14"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  <c r="V21" s="57" t="n"/>
    </row>
    <row r="22"/>
    <row r="23">
      <c r="S23" s="56" t="n"/>
      <c r="T23" s="56" t="n"/>
    </row>
    <row r="24">
      <c r="S24" s="56" t="n"/>
      <c r="T24" s="56" t="n"/>
    </row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S33" s="56" t="n"/>
      <c r="T33" s="56" t="n"/>
    </row>
    <row r="34">
      <c r="S34" s="56" t="n"/>
      <c r="T34" s="56" t="n"/>
    </row>
    <row r="35">
      <c r="R35" s="24">
        <f>(SUM(R5:R34))</f>
        <v/>
      </c>
      <c r="S35" s="56" t="n"/>
      <c r="T35" s="56">
        <f>(SUM(T5:T34))</f>
        <v/>
      </c>
      <c r="V35" t="inlineStr">
        <is>
          <t>Moy</t>
        </is>
      </c>
      <c r="W35" s="56">
        <f>(T35/R35)</f>
        <v/>
      </c>
    </row>
  </sheetData>
  <conditionalFormatting sqref="C5 G1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C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S5 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W35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H24" sqref="H24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0.9498730616350106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0.00296184594788035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L27" sqref="L27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2023-07-09T07:39:56Z</dcterms:modified>
  <cp:lastModifiedBy>Tiko</cp:lastModifiedBy>
</cp:coreProperties>
</file>