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K2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T2" i="1"/>
  <c r="C27" i="2"/>
  <c r="Q2" i="1" l="1"/>
  <c r="C40"/>
  <c r="C30" l="1"/>
  <c r="C14"/>
  <c r="C4"/>
  <c r="C37"/>
  <c r="C20"/>
  <c r="C48" l="1"/>
  <c r="C44" l="1"/>
  <c r="C26" l="1"/>
  <c r="C28" l="1"/>
  <c r="C35" l="1"/>
  <c r="C55"/>
  <c r="C42"/>
  <c r="C34"/>
  <c r="C16"/>
  <c r="C46"/>
  <c r="C22"/>
  <c r="C33"/>
  <c r="C53"/>
  <c r="C18"/>
  <c r="C50"/>
  <c r="C19"/>
  <c r="C13"/>
  <c r="C36" l="1"/>
  <c r="C27"/>
  <c r="C32"/>
  <c r="C39"/>
  <c r="C51"/>
  <c r="C54"/>
  <c r="C24"/>
  <c r="C49"/>
  <c r="C45"/>
  <c r="C29"/>
  <c r="C15" l="1"/>
  <c r="C43"/>
  <c r="C25"/>
  <c r="C31"/>
  <c r="C41"/>
  <c r="C23"/>
  <c r="C21"/>
  <c r="C38"/>
  <c r="C47" l="1"/>
  <c r="C17"/>
  <c r="C12"/>
  <c r="C52" l="1"/>
  <c r="C7" l="1"/>
  <c r="Q3" l="1"/>
  <c r="D48"/>
  <c r="D22"/>
  <c r="D14"/>
  <c r="D7"/>
  <c r="E7" s="1"/>
  <c r="D42"/>
  <c r="D38"/>
  <c r="D25"/>
  <c r="D39"/>
  <c r="D30"/>
  <c r="D37"/>
  <c r="D54"/>
  <c r="M8"/>
  <c r="D12"/>
  <c r="D19"/>
  <c r="D34"/>
  <c r="D51"/>
  <c r="D45"/>
  <c r="D46"/>
  <c r="N8"/>
  <c r="D31"/>
  <c r="D55"/>
  <c r="D32"/>
  <c r="D16"/>
  <c r="D18"/>
  <c r="D21"/>
  <c r="D44"/>
  <c r="D24"/>
  <c r="D33"/>
  <c r="D28"/>
  <c r="D50"/>
  <c r="D49"/>
  <c r="D40"/>
  <c r="D27"/>
  <c r="D35"/>
  <c r="D53"/>
  <c r="D29"/>
  <c r="D41"/>
  <c r="D15"/>
  <c r="D36"/>
  <c r="D26"/>
  <c r="D43"/>
  <c r="D23"/>
  <c r="D20"/>
  <c r="N9"/>
  <c r="D47"/>
  <c r="M9"/>
  <c r="D13"/>
  <c r="D17"/>
  <c r="D52"/>
  <c r="M10" l="1"/>
  <c r="N10"/>
  <c r="M11" l="1"/>
  <c r="N11"/>
  <c r="M12" l="1"/>
  <c r="N12"/>
  <c r="M13" l="1"/>
  <c r="N13"/>
  <c r="M14" l="1"/>
  <c r="N14"/>
  <c r="N15" l="1"/>
  <c r="M15"/>
  <c r="N16" l="1"/>
  <c r="M16"/>
  <c r="N17" l="1"/>
  <c r="M17"/>
  <c r="M18" l="1"/>
  <c r="N18"/>
  <c r="M19" l="1"/>
  <c r="N19"/>
  <c r="N20" l="1"/>
  <c r="M20"/>
  <c r="N21" l="1"/>
  <c r="M21"/>
  <c r="M22" l="1"/>
  <c r="N22"/>
  <c r="M23" l="1"/>
  <c r="N23"/>
  <c r="M24" l="1"/>
  <c r="N24"/>
  <c r="M25" l="1"/>
  <c r="N25"/>
  <c r="M26" l="1"/>
  <c r="N26"/>
  <c r="N27" l="1"/>
  <c r="M27"/>
  <c r="N28" l="1"/>
  <c r="M28"/>
  <c r="M29" l="1"/>
  <c r="N29"/>
  <c r="M30" l="1"/>
  <c r="N30"/>
  <c r="N31" l="1"/>
  <c r="M31"/>
  <c r="N32" l="1"/>
  <c r="M32"/>
  <c r="N33" l="1"/>
  <c r="M33"/>
  <c r="M34" l="1"/>
  <c r="N34"/>
  <c r="N35" l="1"/>
  <c r="M35"/>
  <c r="N36" l="1"/>
  <c r="M36"/>
  <c r="M37" l="1"/>
  <c r="N37"/>
  <c r="N38" l="1"/>
  <c r="M38"/>
  <c r="M39" l="1"/>
  <c r="N39"/>
  <c r="N40" l="1"/>
  <c r="M40"/>
  <c r="N41" l="1"/>
  <c r="M41"/>
  <c r="M42" l="1"/>
  <c r="N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<sst xmlns="http://schemas.openxmlformats.org/spreadsheetml/2006/main" count="107" uniqueCount="67">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</sst>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6"/>
                <c:pt idx="0">
                  <c:v>BTC</c:v>
                </c:pt>
                <c:pt idx="1">
                  <c:v>ETH</c:v>
                </c:pt>
                <c:pt idx="2">
                  <c:v>FDUSD</c:v>
                </c:pt>
                <c:pt idx="3">
                  <c:v>SOL</c:v>
                </c:pt>
                <c:pt idx="4">
                  <c:v>BNB</c:v>
                </c:pt>
                <c:pt idx="5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1291.6286565344612</c:v>
                </c:pt>
                <c:pt idx="1">
                  <c:v>1271.9537549052047</c:v>
                </c:pt>
                <c:pt idx="2">
                  <c:v>539.94000000000005</c:v>
                </c:pt>
                <c:pt idx="3">
                  <c:v>251.25561732076847</c:v>
                </c:pt>
                <c:pt idx="4">
                  <c:v>220.02583374476799</c:v>
                </c:pt>
                <c:pt idx="5">
                  <c:v>797.81226136884288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1271.9537549052047</v>
          </cell>
        </row>
      </sheetData>
      <sheetData sheetId="1">
        <row r="4">
          <cell r="J4">
            <v>1291.6286565344612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2.4968713672247476</v>
          </cell>
        </row>
      </sheetData>
      <sheetData sheetId="4">
        <row r="47">
          <cell r="M47">
            <v>111.75</v>
          </cell>
          <cell r="O47">
            <v>2.262906465700901</v>
          </cell>
        </row>
      </sheetData>
      <sheetData sheetId="5">
        <row r="4">
          <cell r="C4">
            <v>-90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2.7408765064828837</v>
          </cell>
        </row>
      </sheetData>
      <sheetData sheetId="8">
        <row r="4">
          <cell r="J4">
            <v>38.213744234859981</v>
          </cell>
        </row>
      </sheetData>
      <sheetData sheetId="9">
        <row r="4">
          <cell r="J4">
            <v>9.6308024735306983</v>
          </cell>
        </row>
      </sheetData>
      <sheetData sheetId="10">
        <row r="4">
          <cell r="J4">
            <v>20.27660983069546</v>
          </cell>
        </row>
      </sheetData>
      <sheetData sheetId="11">
        <row r="4">
          <cell r="J4">
            <v>11.999456054563051</v>
          </cell>
        </row>
      </sheetData>
      <sheetData sheetId="12">
        <row r="4">
          <cell r="J4">
            <v>48.234021663328036</v>
          </cell>
        </row>
      </sheetData>
      <sheetData sheetId="13">
        <row r="4">
          <cell r="J4">
            <v>3.4945495526633459</v>
          </cell>
        </row>
      </sheetData>
      <sheetData sheetId="14">
        <row r="4">
          <cell r="J4">
            <v>220.02583374476799</v>
          </cell>
        </row>
      </sheetData>
      <sheetData sheetId="15">
        <row r="4">
          <cell r="J4">
            <v>4.9225470324753857</v>
          </cell>
        </row>
      </sheetData>
      <sheetData sheetId="16">
        <row r="4">
          <cell r="J4">
            <v>44.084725482694381</v>
          </cell>
        </row>
      </sheetData>
      <sheetData sheetId="17">
        <row r="4">
          <cell r="J4">
            <v>5.6162171581876503</v>
          </cell>
        </row>
      </sheetData>
      <sheetData sheetId="18">
        <row r="4">
          <cell r="J4">
            <v>4.6105502101007589</v>
          </cell>
        </row>
      </sheetData>
      <sheetData sheetId="19">
        <row r="4">
          <cell r="J4">
            <v>11.67458737439217</v>
          </cell>
        </row>
      </sheetData>
      <sheetData sheetId="20">
        <row r="4">
          <cell r="J4">
            <v>2.2723157101490692</v>
          </cell>
        </row>
      </sheetData>
      <sheetData sheetId="21">
        <row r="4">
          <cell r="J4">
            <v>14.581735340636524</v>
          </cell>
        </row>
      </sheetData>
      <sheetData sheetId="22">
        <row r="4">
          <cell r="J4">
            <v>7.998073550156203</v>
          </cell>
        </row>
      </sheetData>
      <sheetData sheetId="23">
        <row r="4">
          <cell r="J4">
            <v>10.744752432669008</v>
          </cell>
        </row>
      </sheetData>
      <sheetData sheetId="24">
        <row r="4">
          <cell r="J4">
            <v>5.1788491751522816</v>
          </cell>
        </row>
      </sheetData>
      <sheetData sheetId="25">
        <row r="4">
          <cell r="J4">
            <v>15.292933144384687</v>
          </cell>
        </row>
      </sheetData>
      <sheetData sheetId="26">
        <row r="4">
          <cell r="J4">
            <v>48.318889326557056</v>
          </cell>
        </row>
      </sheetData>
      <sheetData sheetId="27">
        <row r="4">
          <cell r="J4">
            <v>1.5606251773688389</v>
          </cell>
        </row>
      </sheetData>
      <sheetData sheetId="28">
        <row r="4">
          <cell r="J4">
            <v>39.497099860718912</v>
          </cell>
        </row>
      </sheetData>
      <sheetData sheetId="29">
        <row r="4">
          <cell r="J4">
            <v>33.553962782249997</v>
          </cell>
        </row>
      </sheetData>
      <sheetData sheetId="30">
        <row r="4">
          <cell r="J4">
            <v>2.5333343523103484</v>
          </cell>
        </row>
      </sheetData>
      <sheetData sheetId="31">
        <row r="4">
          <cell r="J4">
            <v>4.1786455709751804</v>
          </cell>
        </row>
      </sheetData>
      <sheetData sheetId="32">
        <row r="4">
          <cell r="J4">
            <v>2.6689930984827219</v>
          </cell>
        </row>
      </sheetData>
      <sheetData sheetId="33">
        <row r="4">
          <cell r="J4">
            <v>251.25561732076847</v>
          </cell>
        </row>
      </sheetData>
      <sheetData sheetId="34">
        <row r="4">
          <cell r="J4">
            <v>0.9692302722942413</v>
          </cell>
        </row>
      </sheetData>
      <sheetData sheetId="35">
        <row r="4">
          <cell r="J4">
            <v>11.022447178345384</v>
          </cell>
        </row>
      </sheetData>
      <sheetData sheetId="36">
        <row r="4">
          <cell r="J4">
            <v>17.569480168280222</v>
          </cell>
        </row>
      </sheetData>
      <sheetData sheetId="37">
        <row r="4">
          <cell r="J4">
            <v>18.632479528827925</v>
          </cell>
        </row>
      </sheetData>
      <sheetData sheetId="38">
        <row r="4">
          <cell r="J4">
            <v>17.40315569238496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B36" sqref="B36:D36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0.85+5.53</f>
        <v>6.38</v>
      </c>
      <c r="J2" t="s">
        <v>6</v>
      </c>
      <c r="K2" s="9">
        <f>13.17+37.53</f>
        <v>50.7</v>
      </c>
      <c r="M2" t="s">
        <v>59</v>
      </c>
      <c r="N2" s="9">
        <f>539.94</f>
        <v>539.94000000000005</v>
      </c>
      <c r="P2" t="s">
        <v>8</v>
      </c>
      <c r="Q2" s="10">
        <f>N2+K2+H2</f>
        <v>597.0200000000001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0.1365361108971653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4372.6161238740478</v>
      </c>
      <c r="D7" s="20">
        <f>(C7*[1]Feuil1!$K$2-C4)/C4</f>
        <v>0.53395554075766516</v>
      </c>
      <c r="E7" s="31">
        <f>C7-C7/(1+D7)</f>
        <v>1522.0666733245971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BTC</v>
      </c>
      <c r="N8" s="18">
        <f>IF(C12&gt;C7*Params!F8,C12,C7)</f>
        <v>1291.6286565344612</v>
      </c>
    </row>
    <row r="9" spans="2:20">
      <c r="M9" s="17" t="str">
        <f>IF(C13&gt;C7*Params!F8,B13,"Others")</f>
        <v>ETH</v>
      </c>
      <c r="N9" s="18">
        <f>IF(C13&gt;C7*0.1,C13,C7)</f>
        <v>1271.9537549052047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539.94000000000005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251.25561732076847</v>
      </c>
    </row>
    <row r="12" spans="2:20">
      <c r="B12" s="7" t="s">
        <v>4</v>
      </c>
      <c r="C12" s="1">
        <f>[2]BTC!J4</f>
        <v>1291.6286565344612</v>
      </c>
      <c r="D12" s="20">
        <f>C12/$C$7</f>
        <v>0.29539036127189344</v>
      </c>
      <c r="M12" s="17" t="str">
        <f>IF(OR(M11="",M11="Others"),"",IF(C16&gt;C7*Params!F8,B16,"Others"))</f>
        <v>BNB</v>
      </c>
      <c r="N12" s="21">
        <f>IF(OR(M11="",M11="Others"),"",IF(C16&gt;$C$7*Params!F$8,C16,SUM(C16:C57)))</f>
        <v>220.02583374476799</v>
      </c>
    </row>
    <row r="13" spans="2:20">
      <c r="B13" s="7" t="s">
        <v>19</v>
      </c>
      <c r="C13" s="1">
        <f>[2]ETH!J4</f>
        <v>1271.9537549052047</v>
      </c>
      <c r="D13" s="20">
        <f t="shared" ref="D13:D55" si="0">C13/$C$7</f>
        <v>0.290890789145762</v>
      </c>
      <c r="M13" s="17" t="str">
        <f>IF(OR(M12="",M12="Others"),"",IF(C17&gt;C7*Params!F8,B17,"Others"))</f>
        <v>Others</v>
      </c>
      <c r="N13" s="18">
        <f>IF(OR(M12="",M12="Others"),"",IF(C17&gt;$C$7*Params!F$8,C17,SUM(C17:C57)))</f>
        <v>797.81226136884288</v>
      </c>
      <c r="Q13" s="23"/>
    </row>
    <row r="14" spans="2:20">
      <c r="B14" s="7" t="s">
        <v>59</v>
      </c>
      <c r="C14" s="1">
        <f>$N$2</f>
        <v>539.94000000000005</v>
      </c>
      <c r="D14" s="20">
        <f t="shared" si="0"/>
        <v>0.1234821408291438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251.25561732076847</v>
      </c>
      <c r="D15" s="20">
        <f t="shared" si="0"/>
        <v>5.7461165170420027E-2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220.02583374476799</v>
      </c>
      <c r="D16" s="20">
        <f t="shared" si="0"/>
        <v>5.0319037279181425E-2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111.75</v>
      </c>
      <c r="D17" s="20">
        <f t="shared" si="0"/>
        <v>2.5556782675217278E-2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90</v>
      </c>
      <c r="D18" s="20">
        <f>C18/$C$7</f>
        <v>2.058264376527566E-2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1.4304937416866585E-2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7" t="s">
        <v>6</v>
      </c>
      <c r="C20" s="1">
        <f>$K$2</f>
        <v>50.7</v>
      </c>
      <c r="D20" s="20">
        <f t="shared" si="0"/>
        <v>1.1594889321105291E-2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22" t="s">
        <v>32</v>
      </c>
      <c r="C21" s="9">
        <f>[2]MATIC!$J$4</f>
        <v>48.318889326557056</v>
      </c>
      <c r="D21" s="20">
        <f t="shared" si="0"/>
        <v>1.1050338734914492E-2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22" t="s">
        <v>47</v>
      </c>
      <c r="C22" s="9">
        <f>[2]AVAX!$J$4</f>
        <v>48.234021663328036</v>
      </c>
      <c r="D22" s="20">
        <f t="shared" si="0"/>
        <v>1.1030929836254111E-2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42</v>
      </c>
      <c r="C23" s="1">
        <f>[2]DOT!$J$4</f>
        <v>44.084725482694381</v>
      </c>
      <c r="D23" s="20">
        <f t="shared" si="0"/>
        <v>1.0082002223336318E-2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57</v>
      </c>
      <c r="C24" s="9">
        <f>[2]MINA!$J$4</f>
        <v>39.497099860718912</v>
      </c>
      <c r="D24" s="20">
        <f t="shared" si="0"/>
        <v>9.0328304021632926E-3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45</v>
      </c>
      <c r="C25" s="9">
        <f>[2]ADA!$J$4</f>
        <v>38.213744234859981</v>
      </c>
      <c r="D25" s="20">
        <f t="shared" si="0"/>
        <v>8.739332050260883E-3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38</v>
      </c>
      <c r="C26" s="9">
        <f>[2]NEAR!$J$4</f>
        <v>33.553962782249997</v>
      </c>
      <c r="D26" s="20">
        <f t="shared" si="0"/>
        <v>7.6736584762263273E-3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22" t="s">
        <v>48</v>
      </c>
      <c r="C27" s="9">
        <f>[2]APE!$J$4</f>
        <v>20.27660983069546</v>
      </c>
      <c r="D27" s="20">
        <f t="shared" si="0"/>
        <v>4.6371804101410117E-3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66</v>
      </c>
      <c r="C28" s="10">
        <f>[2]TIA!$J$4</f>
        <v>18.632479528827925</v>
      </c>
      <c r="D28" s="20">
        <f t="shared" si="0"/>
        <v>4.2611743178406275E-3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22" t="s">
        <v>41</v>
      </c>
      <c r="C29" s="1">
        <f>[2]XRP!$J$4</f>
        <v>17.569480168280222</v>
      </c>
      <c r="D29" s="20">
        <f t="shared" si="0"/>
        <v>4.0180705716087476E-3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22" t="s">
        <v>65</v>
      </c>
      <c r="C30" s="10">
        <f>[2]DYDX!$J$4</f>
        <v>17.40315569238496</v>
      </c>
      <c r="D30" s="20">
        <f t="shared" si="0"/>
        <v>3.9800328223109881E-3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7" t="s">
        <v>49</v>
      </c>
      <c r="C31" s="1">
        <f>[2]LUNC!J4</f>
        <v>15.292933144384687</v>
      </c>
      <c r="D31" s="20">
        <f t="shared" si="0"/>
        <v>3.4974332781894111E-3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52</v>
      </c>
      <c r="C32" s="9">
        <f>[2]LDO!$J$4</f>
        <v>14.581735340636524</v>
      </c>
      <c r="D32" s="20">
        <f t="shared" si="0"/>
        <v>3.334785155509468E-3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31</v>
      </c>
      <c r="C33" s="9">
        <f>[2]ATOM!$J$4</f>
        <v>11.999456054563051</v>
      </c>
      <c r="D33" s="20">
        <f t="shared" si="0"/>
        <v>2.7442281038683497E-3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53</v>
      </c>
      <c r="C34" s="9">
        <f>[2]ICP!$J$4</f>
        <v>11.67458737439217</v>
      </c>
      <c r="D34" s="20">
        <f t="shared" si="0"/>
        <v>2.6699319225966548E-3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55</v>
      </c>
      <c r="C35" s="9">
        <f>[2]UNI!$J$4</f>
        <v>11.022447178345384</v>
      </c>
      <c r="D35" s="20">
        <f t="shared" si="0"/>
        <v>2.5207900410383435E-3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44</v>
      </c>
      <c r="C36" s="9">
        <f>[2]LTC!$J$4</f>
        <v>10.744752432669008</v>
      </c>
      <c r="D36" s="20">
        <f t="shared" si="0"/>
        <v>2.4572823518633916E-3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7" t="s">
        <v>1</v>
      </c>
      <c r="C37" s="1">
        <f>$T$2</f>
        <v>10.5</v>
      </c>
      <c r="D37" s="20">
        <f t="shared" si="0"/>
        <v>2.4013084392821606E-3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46</v>
      </c>
      <c r="C38" s="9">
        <f>[2]ALGO!$J$4</f>
        <v>9.6308024735306983</v>
      </c>
      <c r="D38" s="20">
        <f t="shared" si="0"/>
        <v>2.202526405404645E-3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22" t="s">
        <v>54</v>
      </c>
      <c r="C39" s="9">
        <f>[2]LINK!$J$4</f>
        <v>7.998073550156203</v>
      </c>
      <c r="D39" s="20">
        <f t="shared" si="0"/>
        <v>1.8291277632370973E-3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7" t="s">
        <v>5</v>
      </c>
      <c r="C40" s="1">
        <f>H$2</f>
        <v>6.38</v>
      </c>
      <c r="D40" s="20">
        <f t="shared" si="0"/>
        <v>1.4590807469162079E-3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33</v>
      </c>
      <c r="C41" s="1">
        <f>[2]EGLD!$J$4</f>
        <v>5.6162171581876503</v>
      </c>
      <c r="D41" s="20">
        <f t="shared" si="0"/>
        <v>1.2844066341711692E-3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23</v>
      </c>
      <c r="C42" s="9">
        <f>[2]LUNA!J4</f>
        <v>5.1788491751522816</v>
      </c>
      <c r="D42" s="20">
        <f t="shared" si="0"/>
        <v>1.1843823076250124E-3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51</v>
      </c>
      <c r="C43" s="9">
        <f>[2]DOGE!$J$4</f>
        <v>4.9225470324753857</v>
      </c>
      <c r="D43" s="20">
        <f t="shared" si="0"/>
        <v>1.125767022080619E-3</v>
      </c>
    </row>
    <row r="44" spans="2:14">
      <c r="B44" s="22" t="s">
        <v>37</v>
      </c>
      <c r="C44" s="9">
        <f>[2]GRT!$J$4</f>
        <v>4.6105502101007589</v>
      </c>
      <c r="D44" s="20">
        <f t="shared" si="0"/>
        <v>1.0544145837380087E-3</v>
      </c>
    </row>
    <row r="45" spans="2:14">
      <c r="B45" s="22" t="s">
        <v>56</v>
      </c>
      <c r="C45" s="9">
        <f>[2]SHIB!$J$4</f>
        <v>4.1786455709751804</v>
      </c>
      <c r="D45" s="20">
        <f t="shared" si="0"/>
        <v>9.5563970231921167E-4</v>
      </c>
    </row>
    <row r="46" spans="2:14">
      <c r="B46" s="22" t="s">
        <v>36</v>
      </c>
      <c r="C46" s="9">
        <f>[2]AMP!$J$4</f>
        <v>3.4945495526633459</v>
      </c>
      <c r="D46" s="20">
        <f t="shared" si="0"/>
        <v>7.9918965069525631E-4</v>
      </c>
    </row>
    <row r="47" spans="2:14">
      <c r="B47" s="22" t="s">
        <v>64</v>
      </c>
      <c r="C47" s="10">
        <f>[2]ACE!$J$4</f>
        <v>2.7408765064828837</v>
      </c>
      <c r="D47" s="20">
        <f t="shared" si="0"/>
        <v>6.2682760819500515E-4</v>
      </c>
    </row>
    <row r="48" spans="2:14">
      <c r="B48" s="22" t="s">
        <v>40</v>
      </c>
      <c r="C48" s="9">
        <f>[2]SHPING!$J$4</f>
        <v>2.6689930984827219</v>
      </c>
      <c r="D48" s="20">
        <f t="shared" si="0"/>
        <v>6.1038815731165742E-4</v>
      </c>
    </row>
    <row r="49" spans="2:4">
      <c r="B49" s="22" t="s">
        <v>62</v>
      </c>
      <c r="C49" s="10">
        <f>[2]SEI!$J$4</f>
        <v>2.5333343523103484</v>
      </c>
      <c r="D49" s="20">
        <f t="shared" si="0"/>
        <v>5.7936353902154718E-4</v>
      </c>
    </row>
    <row r="50" spans="2:4">
      <c r="B50" s="7" t="s">
        <v>25</v>
      </c>
      <c r="C50" s="1">
        <f>[2]POLIS!J4</f>
        <v>2.4968713672247476</v>
      </c>
      <c r="D50" s="20">
        <f t="shared" si="0"/>
        <v>5.7102459865893075E-4</v>
      </c>
    </row>
    <row r="51" spans="2:4">
      <c r="B51" s="22" t="s">
        <v>50</v>
      </c>
      <c r="C51" s="9">
        <f>[2]KAVA!$J$4</f>
        <v>2.2723157101490692</v>
      </c>
      <c r="D51" s="20">
        <f t="shared" si="0"/>
        <v>5.1966960871375199E-4</v>
      </c>
    </row>
    <row r="52" spans="2:4">
      <c r="B52" s="7" t="s">
        <v>28</v>
      </c>
      <c r="C52" s="1">
        <f>[2]ATLAS!O47</f>
        <v>2.262906465700901</v>
      </c>
      <c r="D52" s="20">
        <f t="shared" si="0"/>
        <v>5.1751775175178484E-4</v>
      </c>
    </row>
    <row r="53" spans="2:4">
      <c r="B53" s="7" t="s">
        <v>27</v>
      </c>
      <c r="C53" s="1">
        <f>[2]Ayman!$E$9</f>
        <v>1.6967935999999999</v>
      </c>
      <c r="D53" s="20">
        <f t="shared" si="0"/>
        <v>3.8804998013332938E-4</v>
      </c>
    </row>
    <row r="54" spans="2:4">
      <c r="B54" s="22" t="s">
        <v>63</v>
      </c>
      <c r="C54" s="10">
        <f>[2]MEME!$J$4</f>
        <v>1.5606251773688389</v>
      </c>
      <c r="D54" s="20">
        <f t="shared" si="0"/>
        <v>3.5690880085447726E-4</v>
      </c>
    </row>
    <row r="55" spans="2:4">
      <c r="B55" s="22" t="s">
        <v>43</v>
      </c>
      <c r="C55" s="9">
        <f>[2]TRX!$J$4</f>
        <v>0.9692302722942413</v>
      </c>
      <c r="D55" s="20">
        <f t="shared" si="0"/>
        <v>2.2165912690170553E-4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G24" sqref="G24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2024-01-07T13:01:42Z</dcterms:modified>
</cp:coreProperties>
</file>