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K2" i="1"/>
  <c r="H2" l="1"/>
  <c r="N2"/>
  <c r="C29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3"/>
  <c r="C31" l="1"/>
  <c r="C15"/>
  <c r="C4"/>
  <c r="C41"/>
  <c r="C16"/>
  <c r="C45" l="1"/>
  <c r="C29" l="1"/>
  <c r="C39" l="1"/>
  <c r="C52"/>
  <c r="C28"/>
  <c r="C48"/>
  <c r="C34"/>
  <c r="C35" l="1"/>
  <c r="C53" l="1"/>
  <c r="C44"/>
  <c r="C37"/>
  <c r="C50"/>
  <c r="C36"/>
  <c r="C30"/>
  <c r="C27"/>
  <c r="C19"/>
  <c r="C51"/>
  <c r="C26"/>
  <c r="C38" l="1"/>
  <c r="C17"/>
  <c r="C21"/>
  <c r="C47" l="1"/>
  <c r="C43"/>
  <c r="C42"/>
  <c r="C24" l="1"/>
  <c r="C54" l="1"/>
  <c r="C40" l="1"/>
  <c r="C33" l="1"/>
  <c r="C22" l="1"/>
  <c r="C25" l="1"/>
  <c r="C20" l="1"/>
  <c r="C18" l="1"/>
  <c r="C12" l="1"/>
  <c r="C13" l="1"/>
  <c r="C14" l="1"/>
  <c r="C46" l="1"/>
  <c r="C49" l="1"/>
  <c r="C32" l="1"/>
  <c r="C7" s="1"/>
  <c r="D46"/>
  <c r="D47"/>
  <c r="D14"/>
  <c r="D38"/>
  <c r="D44"/>
  <c r="D51"/>
  <c r="D48"/>
  <c r="D20"/>
  <c r="D37"/>
  <c r="N9"/>
  <c r="D43"/>
  <c r="D35"/>
  <c r="D29"/>
  <c r="M9"/>
  <c r="D26"/>
  <c r="D34"/>
  <c r="D13"/>
  <c r="D27"/>
  <c r="D28"/>
  <c r="D24"/>
  <c r="D42"/>
  <c r="D53"/>
  <c r="D45"/>
  <c r="D54"/>
  <c r="Q3"/>
  <c r="D22"/>
  <c r="M8"/>
  <c r="D19"/>
  <c r="D52"/>
  <c r="D23"/>
  <c r="D15"/>
  <c r="D36"/>
  <c r="D12"/>
  <c r="D30"/>
  <c r="D39"/>
  <c r="D40"/>
  <c r="D16"/>
  <c r="D18"/>
  <c r="D41"/>
  <c r="D50"/>
  <c r="D25"/>
  <c r="D32"/>
  <c r="D17"/>
  <c r="N8"/>
  <c r="D7"/>
  <c r="E7" s="1"/>
  <c r="D33"/>
  <c r="D21"/>
  <c r="D31"/>
  <c r="D49"/>
  <c r="N10" l="1"/>
  <c r="M10"/>
  <c r="M11" l="1"/>
  <c r="N11"/>
  <c r="N12" l="1"/>
  <c r="M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M21" l="1"/>
  <c r="N21"/>
  <c r="M22" l="1"/>
  <c r="N22"/>
  <c r="N23" l="1"/>
  <c r="M23"/>
  <c r="N24" l="1"/>
  <c r="M24"/>
  <c r="M25" l="1"/>
  <c r="N25"/>
  <c r="M26" l="1"/>
  <c r="N26"/>
  <c r="N27" l="1"/>
  <c r="M27"/>
  <c r="M28" l="1"/>
  <c r="N28"/>
  <c r="N29" l="1"/>
  <c r="M29"/>
  <c r="N30" l="1"/>
  <c r="M30"/>
  <c r="M31" l="1"/>
  <c r="N31"/>
  <c r="M32" l="1"/>
  <c r="N32"/>
  <c r="M33" l="1"/>
  <c r="N33"/>
  <c r="M34" l="1"/>
  <c r="N34"/>
  <c r="N35" l="1"/>
  <c r="M35"/>
  <c r="N36" l="1"/>
  <c r="M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<sst xmlns="http://schemas.openxmlformats.org/spreadsheetml/2006/main" count="112" uniqueCount="68">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</sst>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FDUSD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1944.4019072298001</c:v>
                </c:pt>
                <c:pt idx="1">
                  <c:v>1356.8607493710895</c:v>
                </c:pt>
                <c:pt idx="2">
                  <c:v>436.39456113652932</c:v>
                </c:pt>
                <c:pt idx="3">
                  <c:v>404.32</c:v>
                </c:pt>
                <c:pt idx="4">
                  <c:v>1471.8388032353137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MP"/>
      <sheetName val="APE"/>
      <sheetName val="ATOM"/>
      <sheetName val="AVAX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1944.4019072298001</v>
          </cell>
        </row>
      </sheetData>
      <sheetData sheetId="1">
        <row r="4">
          <cell r="J4">
            <v>1356.8607493710895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2.5095662249921475</v>
          </cell>
        </row>
      </sheetData>
      <sheetData sheetId="4">
        <row r="47">
          <cell r="M47">
            <v>128.25</v>
          </cell>
          <cell r="O47">
            <v>0.54297618448874374</v>
          </cell>
        </row>
      </sheetData>
      <sheetData sheetId="5">
        <row r="4">
          <cell r="C4">
            <v>-86.666666666666671</v>
          </cell>
        </row>
      </sheetData>
      <sheetData sheetId="6">
        <row r="4">
          <cell r="J4">
            <v>3.1302779949507973</v>
          </cell>
        </row>
      </sheetData>
      <sheetData sheetId="7">
        <row r="4">
          <cell r="J4">
            <v>48.823751128899076</v>
          </cell>
        </row>
      </sheetData>
      <sheetData sheetId="8">
        <row r="4">
          <cell r="J4">
            <v>12.399710831006571</v>
          </cell>
        </row>
      </sheetData>
      <sheetData sheetId="9">
        <row r="4">
          <cell r="J4">
            <v>2.868642743642897</v>
          </cell>
        </row>
      </sheetData>
      <sheetData sheetId="10">
        <row r="4">
          <cell r="J4">
            <v>29.549556125726141</v>
          </cell>
        </row>
      </sheetData>
      <sheetData sheetId="11">
        <row r="4">
          <cell r="J4">
            <v>12.167553564885639</v>
          </cell>
        </row>
      </sheetData>
      <sheetData sheetId="12">
        <row r="4">
          <cell r="J4">
            <v>57.786070042988243</v>
          </cell>
        </row>
      </sheetData>
      <sheetData sheetId="13">
        <row r="4">
          <cell r="J4">
            <v>285.26354797721342</v>
          </cell>
        </row>
      </sheetData>
      <sheetData sheetId="14">
        <row r="4">
          <cell r="J4">
            <v>5.1850747847016008</v>
          </cell>
        </row>
      </sheetData>
      <sheetData sheetId="15">
        <row r="4">
          <cell r="J4">
            <v>51.384055555082696</v>
          </cell>
        </row>
      </sheetData>
      <sheetData sheetId="16">
        <row r="4">
          <cell r="J4">
            <v>5.9508752012429982</v>
          </cell>
        </row>
      </sheetData>
      <sheetData sheetId="17">
        <row r="4">
          <cell r="J4">
            <v>7.6623035337327696</v>
          </cell>
        </row>
      </sheetData>
      <sheetData sheetId="18">
        <row r="4">
          <cell r="J4">
            <v>14.081508000162726</v>
          </cell>
        </row>
      </sheetData>
      <sheetData sheetId="19">
        <row r="4">
          <cell r="J4">
            <v>2.2640792679970176</v>
          </cell>
        </row>
      </sheetData>
      <sheetData sheetId="20">
        <row r="4">
          <cell r="J4">
            <v>18.462487508525694</v>
          </cell>
        </row>
      </sheetData>
      <sheetData sheetId="21">
        <row r="4">
          <cell r="J4">
            <v>12.621591098730953</v>
          </cell>
        </row>
      </sheetData>
      <sheetData sheetId="22">
        <row r="4">
          <cell r="J4">
            <v>11.273182685666704</v>
          </cell>
        </row>
      </sheetData>
      <sheetData sheetId="23">
        <row r="4">
          <cell r="J4">
            <v>4.9430042592157282</v>
          </cell>
        </row>
      </sheetData>
      <sheetData sheetId="24">
        <row r="4">
          <cell r="J4">
            <v>49.549818452042793</v>
          </cell>
        </row>
      </sheetData>
      <sheetData sheetId="25">
        <row r="4">
          <cell r="J4">
            <v>63.308244951769524</v>
          </cell>
        </row>
      </sheetData>
      <sheetData sheetId="26">
        <row r="4">
          <cell r="J4">
            <v>1.7626554730803958</v>
          </cell>
        </row>
      </sheetData>
      <sheetData sheetId="27">
        <row r="4">
          <cell r="J4">
            <v>44.357696607957152</v>
          </cell>
        </row>
      </sheetData>
      <sheetData sheetId="28">
        <row r="4">
          <cell r="J4">
            <v>59.202545300500766</v>
          </cell>
        </row>
      </sheetData>
      <sheetData sheetId="29">
        <row r="4">
          <cell r="J4">
            <v>3.1106755827256394</v>
          </cell>
        </row>
      </sheetData>
      <sheetData sheetId="30">
        <row r="4">
          <cell r="J4">
            <v>14.583766026996983</v>
          </cell>
        </row>
      </sheetData>
      <sheetData sheetId="31">
        <row r="4">
          <cell r="J4">
            <v>3.8172305635644737</v>
          </cell>
        </row>
      </sheetData>
      <sheetData sheetId="32">
        <row r="4">
          <cell r="J4">
            <v>436.39456113652932</v>
          </cell>
        </row>
      </sheetData>
      <sheetData sheetId="33">
        <row r="4">
          <cell r="J4">
            <v>1.3027126949371228</v>
          </cell>
        </row>
      </sheetData>
      <sheetData sheetId="34">
        <row r="4">
          <cell r="J4">
            <v>19.236164887977655</v>
          </cell>
        </row>
      </sheetData>
      <sheetData sheetId="35">
        <row r="4">
          <cell r="J4">
            <v>16.66301190971727</v>
          </cell>
        </row>
      </sheetData>
      <sheetData sheetId="36">
        <row r="4">
          <cell r="J4">
            <v>20.596156792185077</v>
          </cell>
        </row>
      </sheetData>
      <sheetData sheetId="37">
        <row r="4">
          <cell r="J4">
            <v>21.621642611339837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K3" sqref="K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28.24+1</f>
        <v>29.24</v>
      </c>
      <c r="J2" t="s">
        <v>6</v>
      </c>
      <c r="K2" s="9">
        <f>19.43+249.13</f>
        <v>268.56</v>
      </c>
      <c r="M2" t="s">
        <v>58</v>
      </c>
      <c r="N2" s="9">
        <f>324.32+80</f>
        <v>404.32</v>
      </c>
      <c r="P2" t="s">
        <v>8</v>
      </c>
      <c r="Q2" s="10">
        <f>N2+K2+H2</f>
        <v>702.12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0.12507000538972773</v>
      </c>
    </row>
    <row r="4" spans="2:20">
      <c r="B4" t="s">
        <v>29</v>
      </c>
      <c r="C4" s="19">
        <f>Investissement!C29</f>
        <v>2742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5613.8160209727357</v>
      </c>
      <c r="D7" s="20">
        <f>(C7*[1]Feuil1!$K$2-C4)/C4</f>
        <v>0.8835560683059509</v>
      </c>
      <c r="E7" s="31">
        <f>C7-C7/(1+D7)</f>
        <v>2633.3812383640402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1944.4019072298001</v>
      </c>
    </row>
    <row r="9" spans="2:20">
      <c r="M9" s="17" t="str">
        <f>IF(C13&gt;C7*Params!F8,B13,"Others")</f>
        <v>BTC</v>
      </c>
      <c r="N9" s="18">
        <f>IF(C13&gt;C7*0.1,C13,C7)</f>
        <v>1356.8607493710895</v>
      </c>
    </row>
    <row r="10" spans="2:20">
      <c r="M10" s="17" t="str">
        <f>IF(OR(M9="",M9="Others"),"",IF(C14&gt;C7*Params!F8,B14,"Others"))</f>
        <v>SOL</v>
      </c>
      <c r="N10" s="18">
        <f>IF(OR(M9="",M9="Others"),"",IF(C14&gt;$C$7*Params!F8,C14,SUM(C14:C52)))</f>
        <v>436.39456113652932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FDUSD</v>
      </c>
      <c r="N11" s="18">
        <f>IF(OR(M10="",M10="Others"),"",IF(C15&gt;$C$7*Params!F$8,C15,SUM(C15:C57)))</f>
        <v>404.32</v>
      </c>
    </row>
    <row r="12" spans="2:20">
      <c r="B12" s="7" t="s">
        <v>19</v>
      </c>
      <c r="C12" s="1">
        <f>[2]ETH!J4</f>
        <v>1944.4019072298001</v>
      </c>
      <c r="D12" s="20">
        <f>C12/$C$7</f>
        <v>0.34636010513448984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1471.8388032353137</v>
      </c>
    </row>
    <row r="13" spans="2:20">
      <c r="B13" s="7" t="s">
        <v>4</v>
      </c>
      <c r="C13" s="1">
        <f>[2]BTC!J4</f>
        <v>1356.8607493710895</v>
      </c>
      <c r="D13" s="20">
        <f t="shared" ref="D13:D51" si="0">C13/$C$7</f>
        <v>0.24170025243114024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24</v>
      </c>
      <c r="C14" s="1">
        <f>[2]SOL!J4</f>
        <v>436.39456113652932</v>
      </c>
      <c r="D14" s="20">
        <f t="shared" si="0"/>
        <v>7.7735814552204172E-2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58</v>
      </c>
      <c r="C15" s="1">
        <f>$N$2</f>
        <v>404.32</v>
      </c>
      <c r="D15" s="20">
        <f t="shared" si="0"/>
        <v>7.2022310401604742E-2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6</v>
      </c>
      <c r="C16" s="1">
        <f>$K$2</f>
        <v>268.56</v>
      </c>
      <c r="D16" s="20">
        <f t="shared" si="0"/>
        <v>4.7839116742815019E-2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26</v>
      </c>
      <c r="C17" s="1">
        <f>[2]BNB!J4</f>
        <v>285.26354797721342</v>
      </c>
      <c r="D17" s="20">
        <f t="shared" si="0"/>
        <v>5.0814552331514475E-2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128.25</v>
      </c>
      <c r="D18" s="20">
        <f>C18/$C$7</f>
        <v>2.284542270727594E-2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7" t="s">
        <v>22</v>
      </c>
      <c r="C19" s="1">
        <f>-[2]BIGTIME!$C$4</f>
        <v>86.666666666666671</v>
      </c>
      <c r="D19" s="20">
        <f>C19/$C$7</f>
        <v>1.5438102414273541E-2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46</v>
      </c>
      <c r="C20" s="9">
        <f>[2]AVAX!$J$4</f>
        <v>57.786070042988243</v>
      </c>
      <c r="D20" s="20">
        <f t="shared" si="0"/>
        <v>1.0293545393561962E-2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31</v>
      </c>
      <c r="C21" s="9">
        <f>[2]MATIC!$J$4</f>
        <v>63.308244951769524</v>
      </c>
      <c r="D21" s="20">
        <f t="shared" si="0"/>
        <v>1.1277221183461543E-2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37</v>
      </c>
      <c r="C22" s="9">
        <f>[2]NEAR!$J$4</f>
        <v>59.202545300500766</v>
      </c>
      <c r="D22" s="20">
        <f t="shared" si="0"/>
        <v>1.0545864894632301E-2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7" t="s">
        <v>5</v>
      </c>
      <c r="C23" s="1">
        <f>H$2</f>
        <v>29.24</v>
      </c>
      <c r="D23" s="20">
        <f t="shared" si="0"/>
        <v>5.2085782453079798E-3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51.384055555082696</v>
      </c>
      <c r="D24" s="20">
        <f t="shared" si="0"/>
        <v>9.1531420629240908E-3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48</v>
      </c>
      <c r="C25" s="1">
        <f>[2]LUNC!J4</f>
        <v>49.549818452042793</v>
      </c>
      <c r="D25" s="20">
        <f t="shared" si="0"/>
        <v>8.826405829284201E-3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21</v>
      </c>
      <c r="C26" s="1">
        <f>[2]Cake!$Y$2</f>
        <v>43.31</v>
      </c>
      <c r="D26" s="20">
        <f t="shared" si="0"/>
        <v>7.714894794948312E-3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22" t="s">
        <v>44</v>
      </c>
      <c r="C27" s="9">
        <f>[2]ADA!$J$4</f>
        <v>48.823751128899076</v>
      </c>
      <c r="D27" s="20">
        <f t="shared" si="0"/>
        <v>8.6970700405032374E-3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56</v>
      </c>
      <c r="C28" s="9">
        <f>[2]MINA!$J$4</f>
        <v>44.357696607957152</v>
      </c>
      <c r="D28" s="20">
        <f t="shared" si="0"/>
        <v>7.9015230357105757E-3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65</v>
      </c>
      <c r="C29" s="10">
        <f>[2]TIA!$J$4</f>
        <v>20.596156792185077</v>
      </c>
      <c r="D29" s="20">
        <f t="shared" si="0"/>
        <v>3.6688335911329475E-3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47</v>
      </c>
      <c r="C30" s="9">
        <f>[2]APE!$J$4</f>
        <v>29.549556125726141</v>
      </c>
      <c r="D30" s="20">
        <f t="shared" si="0"/>
        <v>5.2637200819071256E-3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21.621642611339837</v>
      </c>
      <c r="D31" s="20">
        <f t="shared" si="0"/>
        <v>3.8515053807540597E-3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54</v>
      </c>
      <c r="C32" s="9">
        <f>[2]UNI!$J$4</f>
        <v>19.236164887977655</v>
      </c>
      <c r="D32" s="20">
        <f t="shared" si="0"/>
        <v>3.4265755799821351E-3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51</v>
      </c>
      <c r="C33" s="9">
        <f>[2]LDO!$J$4</f>
        <v>18.462487508525694</v>
      </c>
      <c r="D33" s="20">
        <f t="shared" si="0"/>
        <v>3.2887589189869106E-3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40</v>
      </c>
      <c r="C34" s="1">
        <f>[2]XRP!$J$4</f>
        <v>16.66301190971727</v>
      </c>
      <c r="D34" s="20">
        <f t="shared" si="0"/>
        <v>2.9682148199131723E-3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14.583766026996983</v>
      </c>
      <c r="D35" s="20">
        <f t="shared" si="0"/>
        <v>2.5978346943528758E-3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52</v>
      </c>
      <c r="C36" s="9">
        <f>[2]ICP!$J$4</f>
        <v>14.081508000162726</v>
      </c>
      <c r="D36" s="20">
        <f t="shared" si="0"/>
        <v>2.5083664921606657E-3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53</v>
      </c>
      <c r="C37" s="9">
        <f>[2]LINK!$J$4</f>
        <v>12.621591098730953</v>
      </c>
      <c r="D37" s="20">
        <f t="shared" si="0"/>
        <v>2.2483086463072123E-3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30</v>
      </c>
      <c r="C38" s="9">
        <f>[2]ATOM!$J$4</f>
        <v>12.167553564885639</v>
      </c>
      <c r="D38" s="20">
        <f t="shared" si="0"/>
        <v>2.1674300546061184E-3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43</v>
      </c>
      <c r="C39" s="9">
        <f>[2]LTC!$J$4</f>
        <v>11.273182685666704</v>
      </c>
      <c r="D39" s="20">
        <f t="shared" si="0"/>
        <v>2.0081140250323595E-3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45</v>
      </c>
      <c r="C40" s="9">
        <f>[2]ALGO!$J$4</f>
        <v>12.399710831006571</v>
      </c>
      <c r="D40" s="20">
        <f t="shared" si="0"/>
        <v>2.2087846813437263E-3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7" t="s">
        <v>1</v>
      </c>
      <c r="C41" s="1">
        <f>$T$2</f>
        <v>7.83</v>
      </c>
      <c r="D41" s="20">
        <f t="shared" si="0"/>
        <v>1.3947731758126363E-3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32</v>
      </c>
      <c r="C42" s="1">
        <f>[2]EGLD!$J$4</f>
        <v>5.9508752012429982</v>
      </c>
      <c r="D42" s="20">
        <f t="shared" si="0"/>
        <v>1.0600410093617315E-3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50</v>
      </c>
      <c r="C43" s="9">
        <f>[2]DOGE!$J$4</f>
        <v>5.1850747847016008</v>
      </c>
      <c r="D43" s="20">
        <f t="shared" si="0"/>
        <v>9.2362748713719961E-4</v>
      </c>
    </row>
    <row r="44" spans="2:14">
      <c r="B44" s="22" t="s">
        <v>23</v>
      </c>
      <c r="C44" s="9">
        <f>[2]LUNA!J4</f>
        <v>4.9430042592157282</v>
      </c>
      <c r="D44" s="20">
        <f t="shared" si="0"/>
        <v>8.8050699216880065E-4</v>
      </c>
    </row>
    <row r="45" spans="2:14">
      <c r="B45" s="22" t="s">
        <v>36</v>
      </c>
      <c r="C45" s="9">
        <f>[2]GRT!$J$4</f>
        <v>7.6623035337327696</v>
      </c>
      <c r="D45" s="20">
        <f t="shared" si="0"/>
        <v>1.3649010771117293E-3</v>
      </c>
    </row>
    <row r="46" spans="2:14">
      <c r="B46" s="22" t="s">
        <v>35</v>
      </c>
      <c r="C46" s="9">
        <f>[2]AMP!$J$4</f>
        <v>2.868642743642897</v>
      </c>
      <c r="D46" s="20">
        <f t="shared" si="0"/>
        <v>5.109969284575578E-4</v>
      </c>
    </row>
    <row r="47" spans="2:14">
      <c r="B47" s="22" t="s">
        <v>63</v>
      </c>
      <c r="C47" s="10">
        <f>[2]ACE!$J$4</f>
        <v>3.1302779949507973</v>
      </c>
      <c r="D47" s="20">
        <f t="shared" si="0"/>
        <v>5.57602526206122E-4</v>
      </c>
    </row>
    <row r="48" spans="2:14">
      <c r="B48" s="22" t="s">
        <v>61</v>
      </c>
      <c r="C48" s="10">
        <f>[2]SEI!$J$4</f>
        <v>3.1106755827256394</v>
      </c>
      <c r="D48" s="20">
        <f t="shared" si="0"/>
        <v>5.541107102734436E-4</v>
      </c>
    </row>
    <row r="49" spans="2:4">
      <c r="B49" s="22" t="s">
        <v>39</v>
      </c>
      <c r="C49" s="9">
        <f>[2]SHPING!$J$4</f>
        <v>3.8172305635644737</v>
      </c>
      <c r="D49" s="20">
        <f t="shared" si="0"/>
        <v>6.7997072745234739E-4</v>
      </c>
    </row>
    <row r="50" spans="2:4">
      <c r="B50" s="22" t="s">
        <v>49</v>
      </c>
      <c r="C50" s="9">
        <f>[2]KAVA!$J$4</f>
        <v>2.2640792679970176</v>
      </c>
      <c r="D50" s="20">
        <f t="shared" si="0"/>
        <v>4.0330485707736259E-4</v>
      </c>
    </row>
    <row r="51" spans="2:4">
      <c r="B51" s="7" t="s">
        <v>25</v>
      </c>
      <c r="C51" s="1">
        <f>[2]POLIS!J4</f>
        <v>2.5095662249921475</v>
      </c>
      <c r="D51" s="20">
        <f t="shared" si="0"/>
        <v>4.4703392765573776E-4</v>
      </c>
    </row>
    <row r="52" spans="2:4">
      <c r="B52" s="22" t="s">
        <v>62</v>
      </c>
      <c r="C52" s="10">
        <f>[2]MEME!$J$4</f>
        <v>1.7626554730803958</v>
      </c>
      <c r="D52" s="20">
        <f>C52/$C$7</f>
        <v>3.1398525824417222E-4</v>
      </c>
    </row>
    <row r="53" spans="2:4">
      <c r="B53" s="22" t="s">
        <v>42</v>
      </c>
      <c r="C53" s="9">
        <f>[2]TRX!$J$4</f>
        <v>1.3027126949371228</v>
      </c>
      <c r="D53" s="20">
        <f>C53/$C$7</f>
        <v>2.3205475385554137E-4</v>
      </c>
    </row>
    <row r="54" spans="2:4">
      <c r="B54" s="7" t="s">
        <v>27</v>
      </c>
      <c r="C54" s="1">
        <f>[2]ATLAS!O47</f>
        <v>0.54297618448874374</v>
      </c>
      <c r="D54" s="20">
        <f>C54/$C$7</f>
        <v>9.6721407053638962E-5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9"/>
  <sheetViews>
    <sheetView workbookViewId="0">
      <selection activeCell="L23" sqref="L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5"/>
      <c r="C28" s="16"/>
      <c r="D28" s="29"/>
      <c r="E28" s="25"/>
    </row>
    <row r="29" spans="2:5">
      <c r="B29" t="s">
        <v>8</v>
      </c>
      <c r="C29" s="19">
        <f>SUM(C4:C28)</f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2024-02-23T15:25:44Z</dcterms:modified>
</cp:coreProperties>
</file>