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0.00000"/>
    <numFmt numFmtId="166" formatCode="_([$$-409]* #,##0.00_);_([$$-409]* \(#,##0.00\);_([$$-409]* &quot;-&quot;??_);_(@_)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6" fontId="0" fillId="0" borderId="0" pivotButton="0" quotePrefix="0" xfId="2"/>
    <xf numFmtId="169" fontId="0" fillId="3" borderId="0" pivotButton="0" quotePrefix="0" xfId="1"/>
    <xf numFmtId="166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66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71" fontId="0" fillId="2" borderId="0" pivotButton="0" quotePrefix="0" xfId="1"/>
    <xf numFmtId="166" fontId="0" fillId="2" borderId="0" pivotButton="0" quotePrefix="0" xfId="0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66" fontId="0" fillId="0" borderId="0" pivotButton="0" quotePrefix="0" xfId="2"/>
    <xf numFmtId="171" fontId="0" fillId="3" borderId="0" pivotButton="0" quotePrefix="0" xfId="1"/>
    <xf numFmtId="171" fontId="0" fillId="3" borderId="5" pivotButton="0" quotePrefix="0" xfId="0"/>
    <xf numFmtId="166" fontId="0" fillId="3" borderId="0" pivotButton="0" quotePrefix="0" xfId="2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586560"/>
        <axId val="75605120"/>
      </lineChart>
      <dateAx>
        <axId val="755865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05120"/>
        <crosses val="autoZero"/>
        <lblOffset val="100"/>
      </dateAx>
      <valAx>
        <axId val="756051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865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2215.488046528393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0.00647313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0.11286963</v>
      </c>
      <c r="C35" s="54">
        <f>(D35/B35)</f>
        <v/>
      </c>
      <c r="D35" s="55" t="n">
        <v>187.71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1.71250713479893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8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35" t="n">
        <v>0.57657848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28">
        <f>(SUM(R5:R7)/5)</f>
        <v/>
      </c>
      <c r="O6" s="53">
        <f>($C$5*Params!K8)</f>
        <v/>
      </c>
      <c r="P6" s="53">
        <f>(O6*N6)</f>
        <v/>
      </c>
      <c r="R6" s="28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8" t="n">
        <v>-0.2273</v>
      </c>
      <c r="C7" s="53">
        <f>(D7/B7)</f>
        <v/>
      </c>
      <c r="D7" s="53" t="n">
        <v>-1.125135</v>
      </c>
      <c r="N7" s="28">
        <f>(SUM(R5:R7)/5)</f>
        <v/>
      </c>
      <c r="O7" s="53">
        <f>($C$5*Params!K9)</f>
        <v/>
      </c>
      <c r="P7" s="53">
        <f>(O7*N7)</f>
        <v/>
      </c>
      <c r="R7" s="28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8" t="n">
        <v>-0.305</v>
      </c>
      <c r="C8" s="53">
        <f>(D8/B8)</f>
        <v/>
      </c>
      <c r="D8" s="53" t="n">
        <v>-1.91101378</v>
      </c>
      <c r="N8" s="28">
        <f>(SUM(R5:R7)/5)</f>
        <v/>
      </c>
      <c r="O8" s="53">
        <f>($C$5*Params!K10)</f>
        <v/>
      </c>
      <c r="P8" s="53">
        <f>(O8*N8)</f>
        <v/>
      </c>
    </row>
    <row r="9">
      <c r="B9" s="28" t="n">
        <v>0.34203371</v>
      </c>
      <c r="C9" s="53">
        <f>(D9/B9)</f>
        <v/>
      </c>
      <c r="D9" s="53" t="n">
        <v>1.8</v>
      </c>
      <c r="N9" s="28">
        <f>(SUM(R5:R7)/5)</f>
        <v/>
      </c>
      <c r="O9" s="53">
        <f>($C$5*Params!K11)</f>
        <v/>
      </c>
      <c r="P9" s="53">
        <f>(O9*N9)</f>
        <v/>
      </c>
    </row>
    <row r="10">
      <c r="B10" s="28" t="n">
        <v>0.25620803</v>
      </c>
      <c r="C10" s="53">
        <f>(D10/B10)</f>
        <v/>
      </c>
      <c r="D10" s="53" t="n">
        <v>1.06</v>
      </c>
    </row>
    <row r="11">
      <c r="B11" s="28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8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8">
        <f>(SUM(B5:B13))</f>
        <v/>
      </c>
      <c r="D14" s="53">
        <f>(SUM(D5:D13))</f>
        <v/>
      </c>
      <c r="R14" s="28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11.4981937964756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8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8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5" t="n">
        <v>0.02597138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41.90463032729631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3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0.01574674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9" t="n">
        <v>0.003846595678630033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9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9">
        <f>(T5/R5)</f>
        <v/>
      </c>
      <c r="T5" s="54">
        <f>(D5)</f>
        <v/>
      </c>
    </row>
    <row r="6">
      <c r="B6" s="19" t="n">
        <v>-170.21276596</v>
      </c>
      <c r="C6" s="69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9">
        <f>($C$5*Params!K8)</f>
        <v/>
      </c>
      <c r="P6" s="53">
        <f>(O6*N6)</f>
        <v/>
      </c>
      <c r="R6" s="19">
        <f>(SUM(B6:B11))</f>
        <v/>
      </c>
      <c r="S6" s="69" t="n">
        <v>0</v>
      </c>
      <c r="T6" s="54">
        <f>(SUM(D6:D11))</f>
        <v/>
      </c>
    </row>
    <row r="7">
      <c r="B7" s="19" t="n">
        <v>-175.57251908</v>
      </c>
      <c r="C7" s="69">
        <f>(D7/B7)</f>
        <v/>
      </c>
      <c r="D7" s="53" t="n">
        <v>-0.893567</v>
      </c>
      <c r="N7" s="19">
        <f>(($B$5+$R$6)/5)</f>
        <v/>
      </c>
      <c r="O7" s="69">
        <f>($C$5*Params!K9)</f>
        <v/>
      </c>
      <c r="P7" s="53">
        <f>(O7*N7)</f>
        <v/>
      </c>
      <c r="S7" s="69" t="n"/>
    </row>
    <row r="8">
      <c r="B8" s="19" t="n">
        <v>-167.7852349</v>
      </c>
      <c r="C8" s="69">
        <f>(D8/B8)</f>
        <v/>
      </c>
      <c r="D8" s="53" t="n">
        <v>-1.213721</v>
      </c>
      <c r="N8" s="19">
        <f>(($B$5+$R$6)/5)</f>
        <v/>
      </c>
      <c r="O8" s="69">
        <f>($C$5*Params!K10)</f>
        <v/>
      </c>
      <c r="P8" s="53">
        <f>(O8*N8)</f>
        <v/>
      </c>
    </row>
    <row r="9">
      <c r="B9" s="19" t="n">
        <v>196.03891277</v>
      </c>
      <c r="C9" s="69">
        <f>(D9/B9)</f>
        <v/>
      </c>
      <c r="D9" s="53" t="n">
        <v>1.130011</v>
      </c>
      <c r="N9" s="19">
        <f>(($B$5+$R$6)/5)</f>
        <v/>
      </c>
      <c r="O9" s="69">
        <f>($C$5*Params!K11)</f>
        <v/>
      </c>
      <c r="P9" s="53">
        <f>(O9*N9)</f>
        <v/>
      </c>
    </row>
    <row r="10">
      <c r="B10" s="19" t="n">
        <v>197.79050008</v>
      </c>
      <c r="C10" s="69">
        <f>(D10/B10)</f>
        <v/>
      </c>
      <c r="D10" s="53" t="n">
        <v>0.85006</v>
      </c>
    </row>
    <row r="11">
      <c r="B11" s="19" t="n">
        <v>191.37734579</v>
      </c>
      <c r="C11" s="69">
        <f>(D11/B11)</f>
        <v/>
      </c>
      <c r="D11" s="53" t="n">
        <v>0.737757</v>
      </c>
    </row>
    <row r="12">
      <c r="F12" t="inlineStr">
        <is>
          <t>Moy</t>
        </is>
      </c>
      <c r="G12" s="69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241.4455250783997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(B5+B13+B9)</f>
        <v/>
      </c>
      <c r="S5" s="53">
        <f>(T5/R5)</f>
        <v/>
      </c>
      <c r="T5" s="53">
        <f>(D5+D13+D9)</f>
        <v/>
      </c>
    </row>
    <row r="6">
      <c r="B6" s="70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0">
        <f>(B6)</f>
        <v/>
      </c>
      <c r="S6" s="53">
        <f>(C6)</f>
        <v/>
      </c>
      <c r="T6" s="53">
        <f>(R6*S6)</f>
        <v/>
      </c>
    </row>
    <row r="7">
      <c r="B7" s="70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0">
        <f>(B7+B8+B10)</f>
        <v/>
      </c>
      <c r="S7" s="53">
        <f>(C7)</f>
        <v/>
      </c>
      <c r="T7" s="53">
        <f>(R7*S7)</f>
        <v/>
      </c>
    </row>
    <row r="8">
      <c r="B8" s="70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0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0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0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0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1" t="n">
        <v>0.00224868</v>
      </c>
      <c r="C10" s="58" t="n">
        <v>0</v>
      </c>
      <c r="D10" s="59" t="n">
        <v>0</v>
      </c>
      <c r="E10" s="53">
        <f>(B10*J3)</f>
        <v/>
      </c>
      <c r="P10" s="53" t="n"/>
      <c r="R10" s="70">
        <f>B14+B15</f>
        <v/>
      </c>
      <c r="S10" s="53" t="n">
        <v>0</v>
      </c>
      <c r="T10" s="54">
        <f>D14+D15</f>
        <v/>
      </c>
    </row>
    <row r="11">
      <c r="B11" s="70" t="n">
        <v>0.55740104</v>
      </c>
      <c r="C11" s="53">
        <f>(D11/B11)</f>
        <v/>
      </c>
      <c r="D11" s="53" t="n">
        <v>158.37</v>
      </c>
      <c r="E11" t="inlineStr">
        <is>
          <t>DCA1</t>
        </is>
      </c>
      <c r="P11" s="53">
        <f>(SUM(P6:P9))</f>
        <v/>
      </c>
    </row>
    <row r="12">
      <c r="B12" s="70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0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0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0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0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0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2" t="n">
        <v>0.09498251618000128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8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5" t="n">
        <v>0.27492024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28">
        <f>($B$13/5)</f>
        <v/>
      </c>
      <c r="O6" s="53">
        <f>($C$5*Params!K8)</f>
        <v/>
      </c>
      <c r="P6" s="53">
        <f>(O6*N6)</f>
        <v/>
      </c>
    </row>
    <row r="7">
      <c r="N7" s="28">
        <f>($B$13/5)</f>
        <v/>
      </c>
      <c r="O7" s="53">
        <f>($C$5*Params!K9)</f>
        <v/>
      </c>
      <c r="P7" s="53">
        <f>(O7*N7)</f>
        <v/>
      </c>
    </row>
    <row r="8">
      <c r="N8" s="28">
        <f>($B$13/5)</f>
        <v/>
      </c>
      <c r="O8" s="53">
        <f>($C$5*Params!K10)</f>
        <v/>
      </c>
      <c r="P8" s="53">
        <f>(O8*N8)</f>
        <v/>
      </c>
    </row>
    <row r="9">
      <c r="N9" s="28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8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6.951851023253156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3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0.07193817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63.04426799686451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3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0.00294187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10.78368857354434</v>
      </c>
      <c r="M3" t="inlineStr">
        <is>
          <t>Objectif :</t>
        </is>
      </c>
      <c r="N3" s="56">
        <f>(INDEX(N5:N17,MATCH(MAX(O6:O8),O5:O17,0))/0.9)</f>
        <v/>
      </c>
      <c r="O3" s="54">
        <f>(MAX(O6:O8)*0.85)</f>
        <v/>
      </c>
      <c r="P3" s="3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0.00225672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2.113989231901735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0.0174818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41920.59279759951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0.00034955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0.00683189</v>
      </c>
      <c r="C23" s="53">
        <f>(D23/B23)</f>
        <v/>
      </c>
      <c r="D23" s="53" t="n">
        <v>164.58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14.18121038089467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3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0.0023278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72.71246315611943</v>
      </c>
      <c r="N3" s="56" t="n"/>
      <c r="O3" s="54" t="n"/>
      <c r="P3" s="3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0.00112702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0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0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0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0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0.9655132065860587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1" t="n">
        <v>0.05583578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27">
        <f>(C7*2)</f>
        <v/>
      </c>
      <c r="O6" s="70">
        <f>-B7</f>
        <v/>
      </c>
      <c r="P6" s="53">
        <f>(O6*N6)</f>
        <v/>
      </c>
    </row>
    <row r="7">
      <c r="B7" s="70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7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7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7">
        <f>C7/2.1</f>
        <v/>
      </c>
      <c r="O12" s="29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7" t="n">
        <v>0.0001649265784182761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8" t="n">
        <v>0.2363634506</v>
      </c>
      <c r="C5" s="27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8">
        <f>(B5)</f>
        <v/>
      </c>
      <c r="S5" s="27" t="n">
        <v>115.55</v>
      </c>
      <c r="T5" s="53">
        <f>(R5*S5)</f>
        <v/>
      </c>
    </row>
    <row r="6">
      <c r="B6" s="28" t="n">
        <v>0.3</v>
      </c>
      <c r="C6" s="27" t="n">
        <v>91.3</v>
      </c>
      <c r="D6" s="53">
        <f>(B6*C6)</f>
        <v/>
      </c>
      <c r="M6" t="inlineStr">
        <is>
          <t>Objectif :</t>
        </is>
      </c>
      <c r="N6" s="27">
        <f>(MIN(C5:C8,C14:C16)*2)</f>
        <v/>
      </c>
      <c r="O6">
        <f>(INDEX(B5:B17,MATCH(N6/2,C5:C17,0)))</f>
        <v/>
      </c>
      <c r="P6" s="53">
        <f>(O6*N6)</f>
        <v/>
      </c>
      <c r="R6" s="28">
        <f>(B6)</f>
        <v/>
      </c>
      <c r="S6" s="27" t="n">
        <v>91.3</v>
      </c>
      <c r="T6" s="53">
        <f>(R6*S6)</f>
        <v/>
      </c>
    </row>
    <row r="7">
      <c r="B7" s="28" t="n">
        <v>2.79041387</v>
      </c>
      <c r="C7" s="27" t="n">
        <v>6.5</v>
      </c>
      <c r="D7" s="53">
        <f>(B7*C7)</f>
        <v/>
      </c>
      <c r="R7" s="28">
        <f>(B7)</f>
        <v/>
      </c>
      <c r="S7" s="27" t="n">
        <v>6.5</v>
      </c>
      <c r="T7" s="53">
        <f>(R7*S7)</f>
        <v/>
      </c>
    </row>
    <row r="8">
      <c r="B8" s="28" t="n">
        <v>722</v>
      </c>
      <c r="C8" s="27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8">
        <f>(B8)</f>
        <v/>
      </c>
      <c r="S8" s="27">
        <f>(T8/R8)</f>
        <v/>
      </c>
      <c r="T8" s="53" t="n">
        <v>15</v>
      </c>
    </row>
    <row r="9">
      <c r="B9" s="28">
        <f>(891400)</f>
        <v/>
      </c>
      <c r="C9" s="27">
        <f>(D9/B9)</f>
        <v/>
      </c>
      <c r="D9" s="53" t="n">
        <v>10</v>
      </c>
      <c r="M9" t="inlineStr">
        <is>
          <t>Objectif :</t>
        </is>
      </c>
      <c r="N9" s="27" t="n">
        <v>0.0005</v>
      </c>
      <c r="O9" s="21">
        <f>B39/4</f>
        <v/>
      </c>
      <c r="P9" s="53">
        <f>(O9*N9)</f>
        <v/>
      </c>
      <c r="R9" s="28">
        <f>(B9)</f>
        <v/>
      </c>
      <c r="S9" s="27">
        <f>(T9/R9)</f>
        <v/>
      </c>
      <c r="T9" s="53" t="n">
        <v>10</v>
      </c>
    </row>
    <row r="10">
      <c r="B10" s="28" t="n">
        <v>-200000</v>
      </c>
      <c r="C10" s="27">
        <f>(D10/B10)</f>
        <v/>
      </c>
      <c r="D10" s="53" t="n">
        <v>-12</v>
      </c>
      <c r="N10" s="27" t="n"/>
      <c r="R10" s="28">
        <f>(B10)</f>
        <v/>
      </c>
      <c r="S10" s="27">
        <f>(T10/R10)</f>
        <v/>
      </c>
      <c r="T10" s="53" t="n">
        <v>-12</v>
      </c>
    </row>
    <row r="11">
      <c r="B11" s="28" t="n">
        <v>-43873</v>
      </c>
      <c r="C11" s="27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8">
        <f>(B11)</f>
        <v/>
      </c>
      <c r="S11" s="27">
        <f>(T11/R11)</f>
        <v/>
      </c>
      <c r="T11" s="53" t="n">
        <v>-10</v>
      </c>
    </row>
    <row r="12">
      <c r="B12" s="28" t="n">
        <v>-20000</v>
      </c>
      <c r="C12" s="27">
        <f>(D12/B12)</f>
        <v/>
      </c>
      <c r="D12" s="53" t="n">
        <v>-10</v>
      </c>
      <c r="M12" t="inlineStr">
        <is>
          <t>Objectif :</t>
        </is>
      </c>
      <c r="N12" s="27">
        <f>C37/2.1</f>
        <v/>
      </c>
      <c r="O12" s="29">
        <f>-B37-B36</f>
        <v/>
      </c>
      <c r="P12" s="53">
        <f>(O12*N12)</f>
        <v/>
      </c>
      <c r="R12" s="28">
        <f>(B12)</f>
        <v/>
      </c>
      <c r="S12" s="27">
        <f>(T12/R12)</f>
        <v/>
      </c>
      <c r="T12" s="53" t="n">
        <v>-10</v>
      </c>
    </row>
    <row r="13">
      <c r="B13" s="28" t="n">
        <v>-66800</v>
      </c>
      <c r="C13" s="27">
        <f>(D13/B13)</f>
        <v/>
      </c>
      <c r="D13" s="53" t="n">
        <v>-33.4</v>
      </c>
      <c r="R13" s="28">
        <f>(B13+B14+B15+B16)</f>
        <v/>
      </c>
      <c r="S13" s="27">
        <f>(T13/R13)</f>
        <v/>
      </c>
      <c r="T13" s="53">
        <f>(D13+D15+D14+D16)</f>
        <v/>
      </c>
    </row>
    <row r="14">
      <c r="B14" s="28" t="n">
        <v>22223</v>
      </c>
      <c r="C14" s="27">
        <f>(D14/B14)</f>
        <v/>
      </c>
      <c r="D14" s="53" t="n">
        <v>10.00035</v>
      </c>
      <c r="R14" s="28">
        <f>(B17)</f>
        <v/>
      </c>
      <c r="S14" s="27" t="n">
        <v>0.0001</v>
      </c>
      <c r="T14" s="53">
        <f>(S14*R14)</f>
        <v/>
      </c>
    </row>
    <row r="15">
      <c r="B15" s="28" t="n">
        <v>48000</v>
      </c>
      <c r="C15" s="27">
        <f>(D15/B15)</f>
        <v/>
      </c>
      <c r="D15" s="53" t="n">
        <v>18</v>
      </c>
      <c r="R15" s="28">
        <f>(B18)</f>
        <v/>
      </c>
      <c r="S15" s="27" t="n">
        <v>0</v>
      </c>
      <c r="T15" s="53">
        <f>(R15*S15)</f>
        <v/>
      </c>
    </row>
    <row r="16">
      <c r="B16" s="28" t="n">
        <v>40000</v>
      </c>
      <c r="C16" s="27">
        <f>(D16/B16)</f>
        <v/>
      </c>
      <c r="D16" s="53" t="n">
        <v>10</v>
      </c>
      <c r="R16" s="28">
        <f>(B19)</f>
        <v/>
      </c>
      <c r="S16" s="27" t="n">
        <v>0.0001829</v>
      </c>
      <c r="T16" s="53">
        <f>(S16*R16)</f>
        <v/>
      </c>
    </row>
    <row r="17">
      <c r="B17" s="28" t="n">
        <v>-150000</v>
      </c>
      <c r="C17" s="27" t="n">
        <v>0.0001</v>
      </c>
      <c r="D17" s="53">
        <f>(C17*B17)</f>
        <v/>
      </c>
      <c r="R17" s="28">
        <f>(B20)</f>
        <v/>
      </c>
      <c r="S17" s="27" t="n">
        <v>0.0001828</v>
      </c>
      <c r="T17" s="53">
        <f>(S17*R17)</f>
        <v/>
      </c>
    </row>
    <row r="18">
      <c r="B18" s="35" t="n">
        <v>4853.30522475</v>
      </c>
      <c r="C18" s="58" t="n">
        <v>0</v>
      </c>
      <c r="D18" s="59">
        <f>(B18*C18)</f>
        <v/>
      </c>
      <c r="E18" s="53">
        <f>(B18*J3)</f>
        <v/>
      </c>
      <c r="R18" s="28">
        <f>(B21)</f>
        <v/>
      </c>
      <c r="S18" s="27">
        <f>(T18/R18)</f>
        <v/>
      </c>
      <c r="T18" s="53" t="n">
        <v>-10.875</v>
      </c>
    </row>
    <row r="19">
      <c r="B19" s="28" t="n">
        <v>-60293.19</v>
      </c>
      <c r="C19" s="27" t="n">
        <v>0.0001829</v>
      </c>
      <c r="D19" s="53">
        <f>(C19*B19)</f>
        <v/>
      </c>
      <c r="R19" s="28">
        <f>(B22)</f>
        <v/>
      </c>
      <c r="S19" s="27">
        <f>(T19/R19)</f>
        <v/>
      </c>
      <c r="T19" s="53" t="n">
        <v>-15.777</v>
      </c>
    </row>
    <row r="20">
      <c r="B20" s="28" t="n">
        <v>-41141.35</v>
      </c>
      <c r="C20" s="27" t="n">
        <v>0.0001828</v>
      </c>
      <c r="D20" s="53">
        <f>(C20*B20)</f>
        <v/>
      </c>
      <c r="R20" s="28">
        <f>(B23)</f>
        <v/>
      </c>
      <c r="S20" s="27">
        <f>(T20/R20)</f>
        <v/>
      </c>
      <c r="T20" s="53" t="n">
        <v>-12.7</v>
      </c>
    </row>
    <row r="21">
      <c r="B21" s="28" t="n">
        <v>-26969.34</v>
      </c>
      <c r="C21" s="27">
        <f>(D21/B21)</f>
        <v/>
      </c>
      <c r="D21" s="53" t="n">
        <v>-10.875</v>
      </c>
      <c r="R21" s="28">
        <f>(B24+B25+B26)</f>
        <v/>
      </c>
      <c r="S21" s="27">
        <f>(T21/R21)</f>
        <v/>
      </c>
      <c r="T21" s="53">
        <f>(D24+D25+D26)</f>
        <v/>
      </c>
    </row>
    <row r="22">
      <c r="B22" s="28" t="n">
        <v>-39131.89</v>
      </c>
      <c r="C22" s="27">
        <f>(D22/B22)</f>
        <v/>
      </c>
      <c r="D22" s="53" t="n">
        <v>-15.777</v>
      </c>
      <c r="R22" s="28">
        <f>(B27+B28)</f>
        <v/>
      </c>
      <c r="S22" s="27" t="n">
        <v>0</v>
      </c>
      <c r="T22" s="53">
        <f>(D27+D28)</f>
        <v/>
      </c>
    </row>
    <row r="23">
      <c r="B23" s="28" t="n">
        <v>-31019.52</v>
      </c>
      <c r="C23" s="27">
        <f>(D23/B23)</f>
        <v/>
      </c>
      <c r="D23" s="53" t="n">
        <v>-12.7</v>
      </c>
      <c r="R23" s="28">
        <f>(B29+B30)</f>
        <v/>
      </c>
      <c r="S23" s="27" t="n">
        <v>0</v>
      </c>
      <c r="T23" s="53">
        <f>(D29+D30)</f>
        <v/>
      </c>
    </row>
    <row r="24">
      <c r="B24" s="28" t="n">
        <v>-20035.65</v>
      </c>
      <c r="C24" s="27">
        <f>(D24/B24)</f>
        <v/>
      </c>
      <c r="D24" s="53" t="n">
        <v>-11.12</v>
      </c>
      <c r="R24" s="28">
        <f>(B31+B32)</f>
        <v/>
      </c>
      <c r="S24" s="27" t="n">
        <v>0</v>
      </c>
      <c r="T24" s="53">
        <f>(D31+D32)</f>
        <v/>
      </c>
    </row>
    <row r="25">
      <c r="B25" s="28">
        <f>(15252.99-15.25299)</f>
        <v/>
      </c>
      <c r="C25" s="27" t="n">
        <v>0.00051739</v>
      </c>
      <c r="D25" s="53">
        <f>(B25*C25)</f>
        <v/>
      </c>
      <c r="R25" s="28">
        <f>(B33+B34+B35)</f>
        <v/>
      </c>
      <c r="S25" s="27" t="n">
        <v>0</v>
      </c>
      <c r="T25" s="53">
        <f>(D33+D34+D35)</f>
        <v/>
      </c>
    </row>
    <row r="26">
      <c r="B26" s="28">
        <f>(4747.01-4.74701)</f>
        <v/>
      </c>
      <c r="C26" s="27" t="n">
        <v>0.00051738</v>
      </c>
      <c r="D26" s="53">
        <f>(B26*C26)</f>
        <v/>
      </c>
      <c r="R26" s="28">
        <f>B36</f>
        <v/>
      </c>
      <c r="S26" s="27">
        <f>T26/R26</f>
        <v/>
      </c>
      <c r="T26" s="54">
        <f>D36</f>
        <v/>
      </c>
    </row>
    <row r="27">
      <c r="B27" s="28" t="n">
        <v>-40000</v>
      </c>
      <c r="C27" s="27">
        <f>(D27/B27)</f>
        <v/>
      </c>
      <c r="D27" s="53" t="n">
        <v>-12.44</v>
      </c>
      <c r="R27" s="28">
        <f>B37</f>
        <v/>
      </c>
      <c r="S27" s="27">
        <f>T27/R27</f>
        <v/>
      </c>
      <c r="T27" s="54">
        <f>D37</f>
        <v/>
      </c>
    </row>
    <row r="28">
      <c r="B28" s="28" t="n">
        <v>40000</v>
      </c>
      <c r="C28" s="27">
        <f>(D28/B28)</f>
        <v/>
      </c>
      <c r="D28" s="53" t="n">
        <v>10</v>
      </c>
    </row>
    <row r="29">
      <c r="B29" s="28" t="n">
        <v>-40000</v>
      </c>
      <c r="C29" s="27">
        <f>(D29/B29)</f>
        <v/>
      </c>
      <c r="D29" s="53" t="n">
        <v>-12.39</v>
      </c>
    </row>
    <row r="30">
      <c r="B30" s="28" t="n">
        <v>44000</v>
      </c>
      <c r="C30" s="27">
        <f>(D30/B30)</f>
        <v/>
      </c>
      <c r="D30" s="53" t="n">
        <v>10.42</v>
      </c>
    </row>
    <row r="31">
      <c r="B31" s="28" t="n">
        <v>-270017.67672339</v>
      </c>
      <c r="C31" s="27">
        <f>(D31/B31)</f>
        <v/>
      </c>
      <c r="D31" s="53" t="n">
        <v>-48.19233598</v>
      </c>
    </row>
    <row r="32">
      <c r="B32" s="28">
        <f>(272743.3*0.99)</f>
        <v/>
      </c>
      <c r="C32" s="27">
        <f>(D32/B32)</f>
        <v/>
      </c>
      <c r="D32" s="53" t="n">
        <v>34.21</v>
      </c>
      <c r="E32" s="54" t="n"/>
    </row>
    <row r="33">
      <c r="B33" s="28" t="n">
        <v>-33998.23</v>
      </c>
      <c r="C33" s="27">
        <f>(D33/B33)</f>
        <v/>
      </c>
      <c r="D33" s="53" t="n">
        <v>-6.45</v>
      </c>
    </row>
    <row r="34">
      <c r="B34" s="28" t="n">
        <v>-20001.77</v>
      </c>
      <c r="C34" s="27">
        <f>(D34/B34)</f>
        <v/>
      </c>
      <c r="D34" s="53" t="n">
        <v>-3.795</v>
      </c>
    </row>
    <row r="35">
      <c r="B35" s="28">
        <f>(62154.32-62.15432)</f>
        <v/>
      </c>
      <c r="C35" s="27">
        <f>(D35/B35)</f>
        <v/>
      </c>
      <c r="D35" s="53" t="n">
        <v>10.1</v>
      </c>
      <c r="E35" s="53" t="n"/>
    </row>
    <row r="36">
      <c r="B36" s="28" t="n">
        <v>-62000</v>
      </c>
      <c r="C36" s="27">
        <f>(D36/B36)</f>
        <v/>
      </c>
      <c r="D36" s="53" t="n">
        <v>-16.02484919</v>
      </c>
      <c r="E36" s="53">
        <f>B36*J3</f>
        <v/>
      </c>
    </row>
    <row r="37">
      <c r="B37" s="28" t="n">
        <v>-150000</v>
      </c>
      <c r="C37" s="27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7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0.8326541747211079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0.31801048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5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"/>
    <col width="9.140625" customWidth="1" style="14" min="17" max="16384"/>
  </cols>
  <sheetData>
    <row r="1"/>
    <row r="2"/>
    <row r="3">
      <c r="I3" t="inlineStr">
        <is>
          <t>Actual Price :</t>
        </is>
      </c>
      <c r="J3" s="53" t="n">
        <v>0.03205003114570911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8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5" t="n">
        <v>0.04201658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28">
        <f>($B$10/5)</f>
        <v/>
      </c>
      <c r="O6" s="53">
        <f>($C$5*Params!K8)</f>
        <v/>
      </c>
      <c r="P6" s="53">
        <f>(O6*N6)</f>
        <v/>
      </c>
    </row>
    <row r="7">
      <c r="B7" s="28" t="n"/>
      <c r="C7" s="53" t="n"/>
      <c r="D7" s="55" t="n"/>
      <c r="E7" s="53" t="n"/>
      <c r="N7" s="28">
        <f>($B$10/5)</f>
        <v/>
      </c>
      <c r="O7" s="53">
        <f>($C$5*Params!K9)</f>
        <v/>
      </c>
      <c r="P7" s="53">
        <f>(O7*N7)</f>
        <v/>
      </c>
    </row>
    <row r="8">
      <c r="N8" s="28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8">
        <f>($B$10/5)</f>
        <v/>
      </c>
      <c r="O9" s="53">
        <f>($C$5*Params!K11)</f>
        <v/>
      </c>
      <c r="P9" s="53">
        <f>(O9*N9)</f>
        <v/>
      </c>
    </row>
    <row r="10">
      <c r="B10" s="28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29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0.7556052359228241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8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5" t="n">
        <v>0.33148596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28">
        <f>($B$10/5)</f>
        <v/>
      </c>
      <c r="O6" s="53">
        <f>($C$5*Params!K8)</f>
        <v/>
      </c>
      <c r="P6" s="53">
        <f>(O6*N6)</f>
        <v/>
      </c>
    </row>
    <row r="7">
      <c r="B7" s="28" t="n">
        <v>2.381</v>
      </c>
      <c r="C7" s="53" t="n">
        <v>0</v>
      </c>
      <c r="D7" s="55">
        <f>(B7*C7)</f>
        <v/>
      </c>
      <c r="E7" s="53">
        <f>(B7*J3)</f>
        <v/>
      </c>
      <c r="N7" s="28">
        <f>($B$10/5)</f>
        <v/>
      </c>
      <c r="O7" s="53">
        <f>($C$5*Params!K9)</f>
        <v/>
      </c>
      <c r="P7" s="53">
        <f>(O7*N7)</f>
        <v/>
      </c>
    </row>
    <row r="8">
      <c r="N8" s="28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8">
        <f>($B$10/5)</f>
        <v/>
      </c>
      <c r="O9" s="53">
        <f>($C$5*Params!K11)</f>
        <v/>
      </c>
      <c r="P9" s="53">
        <f>(O9*N9)</f>
        <v/>
      </c>
    </row>
    <row r="10">
      <c r="B10" s="28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2.354728331090901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0.10015957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7"/>
    <col width="9.140625" customWidth="1" style="14" min="38" max="16384"/>
  </cols>
  <sheetData>
    <row r="1"/>
    <row r="2"/>
    <row r="3">
      <c r="I3" t="inlineStr">
        <is>
          <t>Actual Price :</t>
        </is>
      </c>
      <c r="J3" s="34" t="n">
        <v>0.2347936542224468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8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8">
        <f>(B5)</f>
        <v/>
      </c>
      <c r="S5" s="53">
        <f>(T5/R5)</f>
        <v/>
      </c>
      <c r="T5" s="53">
        <f>D5</f>
        <v/>
      </c>
    </row>
    <row r="6">
      <c r="B6" s="35" t="n">
        <v>0.07447299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28">
        <f>($B$14/5)</f>
        <v/>
      </c>
      <c r="O6" s="53">
        <f>($C$5*Params!K8)</f>
        <v/>
      </c>
      <c r="P6" s="53">
        <f>(O6*N6)</f>
        <v/>
      </c>
      <c r="R6" s="35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28" t="n"/>
      <c r="C7" s="53" t="n"/>
      <c r="D7" s="53" t="n"/>
      <c r="N7" s="28">
        <f>($B$14/5)</f>
        <v/>
      </c>
      <c r="O7" s="53">
        <f>($C$5*Params!K9)</f>
        <v/>
      </c>
      <c r="P7" s="53">
        <f>(O7*N7)</f>
        <v/>
      </c>
      <c r="R7" s="28" t="n"/>
      <c r="S7" s="53" t="n"/>
      <c r="T7" s="53" t="n"/>
      <c r="U7" s="54" t="n"/>
    </row>
    <row r="8">
      <c r="B8" s="28" t="n"/>
      <c r="C8" s="53" t="n"/>
      <c r="D8" s="53" t="n"/>
      <c r="N8" s="28">
        <f>($B$14/5)</f>
        <v/>
      </c>
      <c r="O8" s="53">
        <f>($C$5*Params!K10)</f>
        <v/>
      </c>
      <c r="P8" s="53">
        <f>(O8*N8)</f>
        <v/>
      </c>
      <c r="R8" s="28" t="n"/>
      <c r="S8" s="53" t="n"/>
      <c r="T8" s="53" t="n"/>
    </row>
    <row r="9">
      <c r="B9" s="28" t="n"/>
      <c r="C9" s="53" t="n"/>
      <c r="D9" s="53" t="n"/>
      <c r="N9" s="28">
        <f>($B$14/5)</f>
        <v/>
      </c>
      <c r="O9" s="53">
        <f>($C$5*Params!K11)</f>
        <v/>
      </c>
      <c r="P9" s="53">
        <f>(O9*N9)</f>
        <v/>
      </c>
    </row>
    <row r="10">
      <c r="B10" s="28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8">
        <f>(SUM(B5:B13))</f>
        <v/>
      </c>
      <c r="D14" s="53">
        <f>(SUM(D5:D13))</f>
        <v/>
      </c>
    </row>
    <row r="15"/>
    <row r="16"/>
    <row r="17">
      <c r="N17" s="28" t="n"/>
      <c r="R17" s="28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1.061958081074957e-05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5" t="n">
        <v>257.68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7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7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7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7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72.83308463237542</v>
      </c>
      <c r="M3" t="inlineStr">
        <is>
          <t>Objectif :</t>
        </is>
      </c>
      <c r="N3" s="56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6.03276837</v>
      </c>
      <c r="C17" s="53">
        <f>(D17/B17)</f>
        <v/>
      </c>
      <c r="D17" s="53" t="n">
        <v>121.74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0.06224618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4" t="n">
        <v>0.1030158396062974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4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0.2441679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4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4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4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4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6.16985388140701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0.00257371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4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4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4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4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4" t="n">
        <v>0.6187855643876542</v>
      </c>
      <c r="M3" t="inlineStr">
        <is>
          <t>Objectif :</t>
        </is>
      </c>
      <c r="N3" s="19">
        <f>(INDEX(N5:N14,MATCH(MAX(O6:O7),O5:O14,0))/0.9)</f>
        <v/>
      </c>
      <c r="O3" s="36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0.79270377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4" t="n">
        <v>0.1612687037886353</v>
      </c>
      <c r="M3" t="inlineStr">
        <is>
          <t>Objectif :</t>
        </is>
      </c>
      <c r="N3" s="28">
        <f>(INDEX(N5:N29,MATCH(MAX(O6:O8),O5:O29,0))/0.9)</f>
        <v/>
      </c>
      <c r="O3" s="36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4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8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4">
        <f>(D6/B6)</f>
        <v/>
      </c>
      <c r="D6" s="53" t="n">
        <v>-0.983378</v>
      </c>
      <c r="M6" t="inlineStr">
        <is>
          <t>Objectif</t>
        </is>
      </c>
      <c r="N6" s="28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8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4">
        <f>(D7/B7)</f>
        <v/>
      </c>
      <c r="D7" s="53" t="n">
        <v>-1.217268</v>
      </c>
      <c r="N7" s="28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8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4">
        <f>(D8/B8)</f>
        <v/>
      </c>
      <c r="D8" s="53" t="n">
        <v>-1.656203</v>
      </c>
      <c r="N8" s="28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8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4">
        <f>(D9/B9)</f>
        <v/>
      </c>
      <c r="D9" s="53" t="n">
        <v>1.549163</v>
      </c>
      <c r="N9" s="28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4">
        <f>(D10/B10)</f>
        <v/>
      </c>
      <c r="D10" s="53" t="n">
        <v>1.150414</v>
      </c>
      <c r="N10" s="28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34">
        <f>D11/B11</f>
        <v/>
      </c>
      <c r="D11" s="53">
        <f>-1.294159</f>
        <v/>
      </c>
      <c r="N11" s="28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34">
        <f>D12/B12</f>
        <v/>
      </c>
      <c r="D12" s="53" t="n">
        <v>-2.201892</v>
      </c>
      <c r="N12" s="28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0.8146617779116115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8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28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0.004834313723210161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4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69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4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4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4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0.5073720824763126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7" t="n">
        <v>0.006116471056260326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2" t="n">
        <v>-8.444000000000001</v>
      </c>
      <c r="D31" s="62">
        <f>-C31*6%</f>
        <v/>
      </c>
      <c r="E31" s="62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8">
        <f>E35*$N$5</f>
        <v/>
      </c>
      <c r="G35" s="53" t="n">
        <v>3.5</v>
      </c>
      <c r="H35" s="29">
        <f>G51</f>
        <v/>
      </c>
      <c r="I35" s="54">
        <f>((F35-H35*D35)*$J$3-G35)</f>
        <v/>
      </c>
      <c r="J35" t="n">
        <v>1</v>
      </c>
      <c r="K35" s="63">
        <f>I35*J35</f>
        <v/>
      </c>
      <c r="L35" s="64" t="n">
        <v>33.5</v>
      </c>
      <c r="M35" s="64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8">
        <f>E36*$N$5</f>
        <v/>
      </c>
      <c r="G36" s="53" t="n">
        <v>3.5</v>
      </c>
      <c r="H36" s="29">
        <f>G52</f>
        <v/>
      </c>
      <c r="I36" s="54">
        <f>((F36-H36*D36)*$J$3-G36)</f>
        <v/>
      </c>
      <c r="J36" t="n">
        <v>1</v>
      </c>
      <c r="K36" s="63">
        <f>I36*J36</f>
        <v/>
      </c>
      <c r="L36" s="64" t="n">
        <v>9</v>
      </c>
      <c r="M36" s="64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8">
        <f>E37*$N$5</f>
        <v/>
      </c>
      <c r="G37" s="53" t="n">
        <v>3.5</v>
      </c>
      <c r="H37" s="29">
        <f>G53</f>
        <v/>
      </c>
      <c r="I37" s="54">
        <f>((F37-H37*D37)*$J$3-G37)</f>
        <v/>
      </c>
      <c r="J37" t="n">
        <v>1</v>
      </c>
      <c r="K37" s="63">
        <f>I37*J37</f>
        <v/>
      </c>
      <c r="L37" s="64" t="n">
        <v>6.5</v>
      </c>
      <c r="M37" s="64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8">
        <f>E38*$N$5</f>
        <v/>
      </c>
      <c r="G38" s="53" t="n">
        <v>0</v>
      </c>
      <c r="H38" s="29">
        <f>G53</f>
        <v/>
      </c>
      <c r="I38" s="54">
        <f>((F38-H38*D38)*$J$3-G38)</f>
        <v/>
      </c>
      <c r="J38" t="n">
        <v>3</v>
      </c>
      <c r="K38" s="63">
        <f>I38*J38</f>
        <v/>
      </c>
      <c r="L38" s="64">
        <f>L37</f>
        <v/>
      </c>
      <c r="M38" s="64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8">
        <f>E39*$N$5</f>
        <v/>
      </c>
      <c r="G39" s="53" t="n">
        <v>0</v>
      </c>
      <c r="H39" s="29">
        <f>H38</f>
        <v/>
      </c>
      <c r="I39" s="54">
        <f>((F39-H39*D39)*$J$3-G39)</f>
        <v/>
      </c>
      <c r="J39" t="n">
        <v>1</v>
      </c>
      <c r="K39" s="63">
        <f>I39*J39</f>
        <v/>
      </c>
      <c r="L39" s="64">
        <f>L38</f>
        <v/>
      </c>
      <c r="M39" s="64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8">
        <f>E40*$N$5</f>
        <v/>
      </c>
      <c r="G40" s="53" t="n">
        <v>0</v>
      </c>
      <c r="H40" s="29">
        <f>H39</f>
        <v/>
      </c>
      <c r="I40" s="54">
        <f>((F40-H40*D40)*$J$3-G40)</f>
        <v/>
      </c>
      <c r="J40" t="n">
        <v>1</v>
      </c>
      <c r="K40" s="63">
        <f>I40*J40</f>
        <v/>
      </c>
      <c r="L40" s="64">
        <f>L39</f>
        <v/>
      </c>
      <c r="M40" s="64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5" t="n">
        <v>0</v>
      </c>
      <c r="H41" s="31">
        <f>H36</f>
        <v/>
      </c>
      <c r="I41" s="65">
        <f>((F41-H41*D41)*$J$3-G41)</f>
        <v/>
      </c>
      <c r="J41" s="16" t="n">
        <v>1</v>
      </c>
      <c r="K41" s="66">
        <f>I41*J41</f>
        <v/>
      </c>
      <c r="L41" s="67" t="n">
        <v>0</v>
      </c>
      <c r="M41" s="67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5" t="n">
        <v>0</v>
      </c>
      <c r="H42" s="31">
        <f>(H38)</f>
        <v/>
      </c>
      <c r="I42" s="65">
        <f>((F42-H42*D42)*$J$3-G42)</f>
        <v/>
      </c>
      <c r="J42" s="16" t="n">
        <v>1</v>
      </c>
      <c r="K42" s="66">
        <f>(I42*J42)</f>
        <v/>
      </c>
      <c r="L42" s="67" t="n">
        <v>0</v>
      </c>
      <c r="M42" s="6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3" t="n"/>
      <c r="L43" s="64" t="n">
        <v>17</v>
      </c>
      <c r="M43" s="64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4" t="n">
        <v>0.4</v>
      </c>
      <c r="M44" s="64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4" t="n">
        <v>0.35</v>
      </c>
      <c r="M45" s="64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4" t="n">
        <v>1.5</v>
      </c>
      <c r="M46" s="64">
        <f>(L46*J46)</f>
        <v/>
      </c>
      <c r="V46" s="54" t="n"/>
    </row>
    <row r="47">
      <c r="L47" t="inlineStr">
        <is>
          <t>Total</t>
        </is>
      </c>
      <c r="M47" s="64">
        <f>(SUM(M34:M46))</f>
        <v/>
      </c>
      <c r="O47" s="64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8" t="n">
        <v>1.14</v>
      </c>
      <c r="E60" s="61">
        <f>D60/C60</f>
        <v/>
      </c>
    </row>
    <row r="61">
      <c r="B61" s="8" t="n"/>
      <c r="C61" s="19" t="n">
        <v>130.53974622</v>
      </c>
      <c r="D61" s="68" t="n">
        <v>1.179312</v>
      </c>
      <c r="E61" s="61">
        <f>D61/C61</f>
        <v/>
      </c>
    </row>
    <row r="62">
      <c r="B62" s="8" t="n"/>
      <c r="C62" s="19" t="n">
        <v>167.40487412</v>
      </c>
      <c r="D62" s="68" t="n">
        <v>1.05481</v>
      </c>
      <c r="E62" s="61">
        <f>D62/C62</f>
        <v/>
      </c>
    </row>
    <row r="63">
      <c r="B63" s="8" t="n"/>
      <c r="C63" s="19" t="n">
        <v>167.96828</v>
      </c>
      <c r="D63" s="68">
        <f>1.0512-0.00017</f>
        <v/>
      </c>
      <c r="E63" s="61">
        <f>D63/C63</f>
        <v/>
      </c>
    </row>
    <row r="64">
      <c r="B64" s="8" t="n"/>
      <c r="C64" s="19" t="n">
        <v>123.66</v>
      </c>
      <c r="D64" s="68" t="n">
        <v>1.049</v>
      </c>
      <c r="E64" s="61">
        <f>D64/C64</f>
        <v/>
      </c>
    </row>
    <row r="65">
      <c r="B65" s="8" t="n"/>
      <c r="C65" s="19" t="n">
        <v>149.5</v>
      </c>
      <c r="D65" s="68" t="n">
        <v>1.17</v>
      </c>
      <c r="E65" s="61">
        <f>D65/C65</f>
        <v/>
      </c>
    </row>
    <row r="66">
      <c r="B66" s="8" t="n"/>
      <c r="C66" s="19" t="n">
        <v>170.62</v>
      </c>
      <c r="D66" s="68" t="n">
        <v>1.158</v>
      </c>
      <c r="E66" s="61">
        <f>D66/C66</f>
        <v/>
      </c>
    </row>
    <row r="67">
      <c r="B67" s="8" t="n"/>
      <c r="C67" s="19" t="n">
        <v>192.66</v>
      </c>
      <c r="D67" s="68" t="n">
        <v>1.09</v>
      </c>
      <c r="E67" s="61">
        <f>D67/C67</f>
        <v/>
      </c>
    </row>
    <row r="68">
      <c r="B68" s="8" t="n"/>
      <c r="C68" s="19" t="n">
        <v>257.34</v>
      </c>
      <c r="D68" s="68" t="n">
        <v>1.13</v>
      </c>
      <c r="E68" s="61">
        <f>(D68/C68)</f>
        <v/>
      </c>
    </row>
    <row r="69">
      <c r="B69" s="8" t="n"/>
      <c r="C69" s="19" t="n">
        <v>312.13</v>
      </c>
      <c r="D69" s="68" t="n">
        <v>0.82</v>
      </c>
      <c r="E69" s="61">
        <f>(D69/C69)</f>
        <v/>
      </c>
    </row>
    <row r="70">
      <c r="B70" s="8" t="n"/>
      <c r="C70" s="19" t="n">
        <v>352.461</v>
      </c>
      <c r="D70" s="68" t="n">
        <v>1.2074</v>
      </c>
      <c r="E70" s="61">
        <f>(D70/C70)</f>
        <v/>
      </c>
    </row>
    <row r="71">
      <c r="B71" s="8" t="n"/>
      <c r="C71" s="19" t="n">
        <v>263.04</v>
      </c>
      <c r="D71" s="68" t="n">
        <v>1.0588</v>
      </c>
      <c r="E71" s="61">
        <f>(D71/C71)</f>
        <v/>
      </c>
    </row>
    <row r="72">
      <c r="B72" s="8" t="n"/>
      <c r="C72" s="19" t="n">
        <v>359.00496</v>
      </c>
      <c r="D72" s="68" t="n">
        <v>1.1195</v>
      </c>
      <c r="E72" s="61">
        <f>(D72/C72)</f>
        <v/>
      </c>
    </row>
    <row r="73">
      <c r="B73" s="8" t="n"/>
      <c r="C73" s="19" t="n">
        <v>327.91</v>
      </c>
      <c r="D73" s="68" t="n">
        <v>1.0785</v>
      </c>
      <c r="E73" s="61">
        <f>(D73/C73)</f>
        <v/>
      </c>
    </row>
    <row r="74">
      <c r="B74" s="8" t="n"/>
      <c r="C74" s="19" t="n">
        <v>925.39</v>
      </c>
      <c r="D74" s="68" t="n">
        <v>3.1734</v>
      </c>
      <c r="E74" s="61">
        <f>(D74/C74)</f>
        <v/>
      </c>
    </row>
    <row r="75">
      <c r="B75" s="8" t="n"/>
      <c r="C75" s="19" t="n">
        <v>109.44</v>
      </c>
      <c r="D75" s="68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0.5994883216704406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3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0.71925218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8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4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4" t="n">
        <v>0.1952432327695763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8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8">
        <f>(B5)</f>
        <v/>
      </c>
      <c r="S5" s="53">
        <f>(T5/R5)</f>
        <v/>
      </c>
      <c r="T5" s="53">
        <f>D5</f>
        <v/>
      </c>
    </row>
    <row r="6">
      <c r="B6" s="2" t="n">
        <v>0.56242197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28">
        <f>($B$14/5)</f>
        <v/>
      </c>
      <c r="O6" s="53">
        <f>($C$5*Params!K8)</f>
        <v/>
      </c>
      <c r="P6" s="53">
        <f>(O6*N6)</f>
        <v/>
      </c>
      <c r="R6" s="35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28" t="n">
        <v>-12.028</v>
      </c>
      <c r="C7" s="53">
        <f>(D7/B7)</f>
        <v/>
      </c>
      <c r="D7" s="53" t="n">
        <v>-2.549936</v>
      </c>
      <c r="N7" s="28">
        <f>($B$14/5)</f>
        <v/>
      </c>
      <c r="O7" s="53">
        <f>($C$5*Params!K9)</f>
        <v/>
      </c>
      <c r="P7" s="53">
        <f>(O7*N7)</f>
        <v/>
      </c>
      <c r="R7" s="28">
        <f>SUM(B7:B10)</f>
        <v/>
      </c>
      <c r="S7" s="53" t="n">
        <v>0</v>
      </c>
      <c r="T7" s="53">
        <f>SUM(D7:D10)</f>
        <v/>
      </c>
      <c r="U7" s="54" t="n"/>
    </row>
    <row r="8">
      <c r="B8" s="28" t="n">
        <v>-12</v>
      </c>
      <c r="C8" s="53">
        <f>(D8/B8)</f>
        <v/>
      </c>
      <c r="D8" s="53" t="n">
        <v>-3.06</v>
      </c>
      <c r="N8" s="28">
        <f>($B$14/5)</f>
        <v/>
      </c>
      <c r="O8" s="53">
        <f>($C$5*Params!K10)</f>
        <v/>
      </c>
      <c r="P8" s="53">
        <f>(O8*N8)</f>
        <v/>
      </c>
      <c r="R8" s="28" t="n"/>
      <c r="S8" s="53" t="n"/>
      <c r="T8" s="53" t="n"/>
    </row>
    <row r="9">
      <c r="B9" s="28" t="n">
        <v>13.39371616</v>
      </c>
      <c r="C9" s="53">
        <f>(D9/B9)</f>
        <v/>
      </c>
      <c r="D9" s="53" t="n">
        <v>2.8758</v>
      </c>
      <c r="N9" s="28">
        <f>($B$14/5)</f>
        <v/>
      </c>
      <c r="O9" s="53">
        <f>($C$5*Params!K11)</f>
        <v/>
      </c>
      <c r="P9" s="53">
        <f>(O9*N9)</f>
        <v/>
      </c>
    </row>
    <row r="10">
      <c r="B10" s="28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8">
        <f>(SUM(B5:B13))</f>
        <v/>
      </c>
      <c r="D14" s="53">
        <f>(SUM(D5:D13))</f>
        <v/>
      </c>
    </row>
    <row r="15"/>
    <row r="16"/>
    <row r="17">
      <c r="N17" s="28" t="n"/>
      <c r="R17" s="28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2023-12-17T13:00:40Z</dcterms:modified>
  <cp:lastModifiedBy>Tiko</cp:lastModifiedBy>
</cp:coreProperties>
</file>